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14210" fullCalcOnLoad="1"/>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AF3"/>
  <c r="AG3"/>
  <c r="J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J6"/>
  <c r="AF6"/>
  <c r="AG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J16"/>
  <c r="AD16"/>
  <c r="AE16"/>
  <c r="AF16"/>
  <c r="AG16"/>
  <c r="D17"/>
  <c r="AB17"/>
  <c r="AC17"/>
  <c r="AD17"/>
  <c r="AE17"/>
  <c r="AF17"/>
  <c r="AG17"/>
  <c r="J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BV2"/>
  <c r="I16"/>
  <c r="X16"/>
  <c r="F16"/>
  <c r="K16"/>
  <c r="AQ16"/>
  <c r="AU16"/>
  <c r="H16"/>
  <c r="E16"/>
  <c r="G16"/>
  <c r="J8"/>
  <c r="J7"/>
  <c r="J5"/>
  <c r="AQ15"/>
  <c r="AU15"/>
  <c r="AT15"/>
  <c r="Y15"/>
  <c r="X15"/>
  <c r="K15"/>
  <c r="BU3"/>
  <c r="BT3"/>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BU2"/>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BT2"/>
  <c r="BS2"/>
  <c r="C3" i="2"/>
  <c r="AB10" i="4"/>
  <c r="J10"/>
  <c r="A3" i="2"/>
  <c r="BT13" i="4"/>
  <c r="BW13"/>
  <c r="BW16"/>
  <c r="BV16"/>
  <c r="BT16"/>
  <c r="BS16"/>
  <c r="BT12"/>
  <c r="BW12"/>
  <c r="BT9"/>
  <c r="BW14"/>
  <c r="BT14"/>
  <c r="BS14"/>
  <c r="BV14"/>
  <c r="BT6"/>
  <c r="BT5"/>
  <c r="BW5"/>
  <c r="BT8"/>
  <c r="BW8"/>
  <c r="BT4"/>
  <c r="BW2"/>
  <c r="D11"/>
  <c r="D14"/>
  <c r="D9"/>
  <c r="D12"/>
  <c r="D13"/>
  <c r="D10"/>
  <c r="BS3"/>
  <c r="BW4"/>
  <c r="BW6"/>
  <c r="BW9"/>
  <c r="AT13"/>
  <c r="X43"/>
  <c r="AU13"/>
  <c r="X13"/>
  <c r="K13"/>
  <c r="AR13"/>
  <c r="AQ13"/>
  <c r="AS13"/>
  <c r="AQ9"/>
  <c r="T39"/>
  <c r="Y9"/>
  <c r="AR9"/>
  <c r="AS9"/>
  <c r="X9"/>
  <c r="H9"/>
  <c r="AT9"/>
  <c r="K9"/>
  <c r="G9"/>
  <c r="AR14"/>
  <c r="AT14"/>
  <c r="AU14"/>
  <c r="AS14"/>
  <c r="Y14"/>
  <c r="X14"/>
  <c r="F14"/>
  <c r="AQ14"/>
  <c r="D7"/>
  <c r="D6"/>
  <c r="BS4"/>
  <c r="BS5"/>
  <c r="BS6"/>
  <c r="BS7"/>
  <c r="BS8"/>
  <c r="BS9"/>
  <c r="BS10"/>
  <c r="BS11"/>
  <c r="BS12"/>
  <c r="BS13"/>
  <c r="AR10"/>
  <c r="X10"/>
  <c r="K10"/>
  <c r="AT10"/>
  <c r="AQ10"/>
  <c r="AS10"/>
  <c r="T40"/>
  <c r="Y10"/>
  <c r="AU10"/>
  <c r="V42"/>
  <c r="Y12"/>
  <c r="X12"/>
  <c r="K12"/>
  <c r="AT12"/>
  <c r="AQ12"/>
  <c r="AR12"/>
  <c r="AU12"/>
  <c r="AS12"/>
  <c r="F12"/>
  <c r="D3"/>
  <c r="T33"/>
  <c r="D4"/>
  <c r="T34"/>
  <c r="AQ11"/>
  <c r="T41"/>
  <c r="AU11"/>
  <c r="AR11"/>
  <c r="X11"/>
  <c r="AT11"/>
  <c r="AS11"/>
  <c r="D5"/>
  <c r="T35"/>
  <c r="G14"/>
  <c r="T37"/>
  <c r="U37"/>
  <c r="H12"/>
  <c r="G12"/>
  <c r="G13"/>
  <c r="H13"/>
  <c r="F13"/>
  <c r="E10"/>
  <c r="H10"/>
  <c r="G10"/>
  <c r="F10"/>
  <c r="E9"/>
  <c r="AT5"/>
  <c r="AU5"/>
  <c r="AQ5"/>
  <c r="Y5"/>
  <c r="X5"/>
  <c r="E5"/>
  <c r="AR5"/>
  <c r="AS5"/>
  <c r="H5"/>
  <c r="E11"/>
  <c r="K11"/>
  <c r="AR6"/>
  <c r="AS6"/>
  <c r="AT6"/>
  <c r="AQ6"/>
  <c r="X6"/>
  <c r="F6"/>
  <c r="Y6"/>
  <c r="AU6"/>
  <c r="D8"/>
  <c r="I15"/>
  <c r="H14"/>
  <c r="K14"/>
  <c r="BV10"/>
  <c r="I18"/>
  <c r="AU3"/>
  <c r="Y3"/>
  <c r="AT3"/>
  <c r="AR3"/>
  <c r="BV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<sst xmlns="http://schemas.openxmlformats.org/spreadsheetml/2006/main" count="2795" uniqueCount="762">
  <si>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</si>
  <si>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</si>
  <si>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</si>
  <si>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</si>
  <si>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</si>
  <si>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</si>
  <si>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</si>
  <si>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</si>
  <si>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</si>
  <si>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</si>
  <si>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</si>
  <si>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</si>
  <si>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</si>
  <si>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</si>
  <si>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</si>
  <si>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</si>
  <si>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</si>
  <si>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</si>
  <si>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</si>
  <si>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</si>
  <si>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</si>
  <si>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</si>
  <si>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</si>
  <si>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</si>
  <si>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</si>
  <si>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</si>
  <si>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</si>
  <si>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</si>
  <si>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</si>
  <si>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</si>
  <si>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</si>
  <si>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</si>
  <si>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</si>
  <si>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</si>
  <si>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</si>
  <si>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</si>
  <si>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</si>
  <si>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</si>
  <si>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</si>
  <si>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</si>
  <si>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</si>
  <si>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</si>
  <si>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</si>
  <si>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</si>
  <si>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</si>
  <si>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</si>
  <si>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</si>
  <si>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</si>
  <si>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</si>
  <si>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</si>
  <si>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</si>
  <si>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</si>
  <si>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</si>
  <si>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</si>
  <si>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</si>
  <si>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</si>
  <si>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</si>
  <si>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</si>
  <si>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</si>
  <si>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</si>
  <si>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</si>
  <si>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</si>
  <si>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</si>
  <si>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</si>
  <si>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</si>
  <si>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</si>
  <si>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</si>
  <si>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</si>
  <si>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</si>
  <si>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</si>
  <si>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</si>
  <si>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</si>
  <si>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</si>
  <si>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</si>
  <si>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</si>
  <si>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</si>
  <si>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</si>
  <si>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</si>
  <si>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</si>
  <si>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</si>
  <si>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</si>
  <si>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</si>
  <si>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</si>
  <si>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</si>
  <si>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</si>
  <si>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</si>
  <si>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</si>
  <si>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</si>
  <si>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</si>
  <si>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</si>
  <si>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</si>
  <si>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</si>
  <si>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</si>
  <si>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</si>
  <si>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</si>
  <si>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</si>
  <si>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</si>
  <si>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</si>
  <si>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</si>
  <si>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</si>
  <si>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</si>
  <si>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</si>
  <si>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</si>
  <si>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</si>
  <si>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</si>
  <si>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</si>
  <si>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</si>
  <si>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</si>
  <si>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</si>
  <si>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</si>
  <si>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</si>
  <si>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</si>
  <si>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</si>
  <si>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</si>
  <si>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</si>
  <si>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</si>
  <si>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</si>
  <si>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</si>
  <si>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</si>
  <si>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</si>
  <si>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</si>
  <si>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</si>
  <si>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</si>
  <si>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</si>
  <si>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</si>
  <si>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</si>
  <si>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</si>
  <si>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</si>
  <si>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</si>
  <si>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</si>
  <si>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</si>
  <si>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</si>
  <si>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</si>
  <si>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</si>
  <si>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</si>
  <si>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</si>
  <si>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</si>
  <si>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</si>
  <si>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</si>
  <si>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</si>
  <si>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</si>
  <si>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</si>
  <si>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</si>
  <si>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</si>
  <si>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</si>
  <si>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</si>
  <si>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</si>
  <si>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</si>
  <si>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</si>
  <si>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</si>
  <si>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</si>
  <si>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</si>
  <si>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</si>
  <si>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</si>
  <si>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</si>
  <si>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</si>
  <si>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</si>
  <si>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</si>
  <si>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</si>
  <si>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</si>
  <si>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</si>
  <si>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</si>
  <si>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</si>
  <si>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</si>
  <si>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</si>
  <si>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</si>
  <si>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</si>
  <si>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</si>
  <si>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</si>
  <si>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</si>
  <si>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</si>
  <si>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</si>
  <si>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</si>
  <si>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</si>
  <si>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</si>
  <si>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</si>
  <si>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</si>
  <si>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</si>
  <si>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</si>
  <si>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</si>
  <si>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</si>
  <si>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</si>
  <si>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</si>
  <si>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</si>
  <si>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</si>
  <si>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</si>
  <si>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</si>
  <si>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</si>
  <si>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</si>
  <si>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</si>
  <si>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</si>
  <si>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</si>
  <si>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</si>
  <si>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</si>
  <si>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</si>
  <si>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</si>
  <si>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</si>
  <si>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</si>
  <si>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</si>
  <si>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</si>
  <si>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</si>
  <si>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</si>
  <si>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</si>
  <si>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</si>
  <si>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</si>
  <si>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</si>
  <si>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</si>
  <si>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</si>
  <si>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</si>
  <si>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</si>
  <si>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</si>
  <si>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</si>
  <si>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</si>
  <si>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</si>
  <si>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</si>
  <si>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</si>
  <si>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</si>
  <si>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</si>
  <si>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</si>
  <si>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</si>
  <si>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</si>
  <si>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</si>
  <si>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</si>
  <si>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</si>
  <si>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</si>
  <si>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</si>
  <si>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</si>
  <si>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</si>
  <si>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</si>
  <si>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</si>
  <si>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</si>
  <si>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</si>
  <si>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</si>
  <si>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</si>
  <si>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</si>
  <si>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</si>
  <si>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</si>
  <si>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</si>
  <si>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</si>
  <si>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</si>
  <si>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</si>
  <si>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</si>
  <si>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</si>
  <si>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</si>
  <si>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</si>
  <si>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</si>
  <si>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</si>
  <si>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</si>
  <si>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</si>
  <si>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</si>
  <si>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</si>
  <si>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</si>
  <si>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</si>
  <si>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</si>
  <si>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</si>
  <si>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</si>
  <si>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</si>
  <si>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</si>
  <si>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</si>
  <si>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</si>
  <si>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</si>
  <si>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</si>
  <si>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</si>
  <si>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</si>
  <si>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</si>
  <si>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</si>
  <si>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</si>
  <si>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</si>
  <si>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</si>
  <si>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</si>
  <si>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</si>
  <si>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</si>
  <si>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</si>
  <si>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</si>
  <si>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</si>
  <si>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</si>
  <si>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</si>
  <si>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</si>
  <si>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</si>
  <si>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</si>
  <si>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</si>
  <si>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</si>
  <si>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</si>
  <si>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</si>
  <si>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</si>
  <si>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</si>
  <si>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</si>
  <si>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</si>
  <si>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</si>
  <si>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</si>
  <si>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</si>
  <si>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</si>
  <si>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</si>
  <si>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</si>
  <si>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</si>
  <si>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</si>
  <si>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</si>
  <si>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</si>
  <si>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</si>
  <si>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</si>
  <si>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</si>
  <si>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</si>
  <si>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</si>
  <si>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</si>
  <si>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</si>
  <si>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</si>
  <si>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</si>
  <si>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</si>
  <si>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</si>
  <si>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</si>
  <si>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</si>
  <si>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</si>
  <si>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</si>
  <si>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</si>
  <si>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</si>
  <si>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</si>
  <si>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</si>
  <si>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</si>
  <si>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</si>
  <si>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</si>
  <si>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</si>
  <si>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</si>
  <si>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</si>
  <si>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</si>
  <si>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</si>
  <si>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</si>
  <si>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</si>
  <si>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</si>
  <si>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</si>
  <si>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</si>
  <si>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</si>
  <si>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</si>
  <si>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</si>
  <si>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</si>
  <si>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</si>
  <si>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</si>
  <si>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</si>
  <si>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</si>
  <si>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</si>
  <si>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</si>
  <si>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</si>
  <si>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</si>
  <si>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</si>
  <si>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</si>
  <si>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</si>
  <si>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</si>
  <si>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</si>
  <si>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</si>
  <si>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</si>
  <si>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</si>
  <si>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</si>
  <si>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</si>
  <si>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</si>
  <si>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</si>
  <si>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</si>
  <si>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</si>
  <si>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</si>
  <si>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</si>
  <si>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</si>
  <si>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</si>
  <si>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</si>
  <si>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</si>
  <si>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</si>
  <si>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</si>
  <si>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</si>
  <si>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</si>
  <si>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</si>
  <si>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</si>
  <si>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</si>
  <si>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</si>
  <si>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</si>
  <si>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</si>
  <si>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</si>
  <si>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</si>
  <si>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</si>
  <si>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</si>
  <si>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</si>
  <si>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</si>
  <si>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</si>
  <si>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</si>
  <si>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</si>
  <si>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</si>
  <si>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</si>
  <si>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</si>
  <si>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</si>
  <si>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</si>
  <si>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</si>
  <si>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</si>
  <si>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</si>
  <si>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</si>
  <si>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</si>
  <si>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</si>
  <si>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</si>
  <si>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</si>
  <si>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</si>
  <si>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</si>
  <si>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</si>
  <si>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</si>
  <si>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</si>
  <si>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</si>
  <si>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</si>
  <si>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</si>
  <si>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</si>
  <si>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</si>
  <si>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</si>
  <si>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</si>
  <si>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</si>
  <si>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</si>
  <si>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</si>
  <si>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</si>
  <si>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</si>
  <si>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</si>
  <si>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</si>
  <si>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</si>
  <si>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</si>
  <si>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</si>
  <si>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</si>
  <si>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</si>
  <si>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</si>
  <si>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</si>
  <si>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</si>
  <si>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</si>
  <si>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</si>
  <si>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</si>
  <si>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</si>
  <si>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</si>
  <si>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</si>
  <si>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</si>
  <si>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</si>
  <si>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</si>
  <si>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</si>
  <si>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</si>
  <si>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</si>
  <si>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</si>
  <si>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</si>
  <si>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</si>
  <si>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</si>
  <si>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</si>
  <si>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</si>
  <si>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</si>
  <si>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</si>
  <si>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</si>
  <si>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</si>
  <si>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</si>
  <si>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</si>
  <si>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</si>
  <si>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</si>
  <si>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</si>
  <si>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</si>
  <si>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</si>
  <si>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</si>
  <si>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</si>
  <si>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</si>
  <si>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</si>
  <si>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</si>
  <si>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</si>
  <si>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</si>
  <si>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</si>
  <si>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</si>
  <si>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</si>
  <si>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</si>
  <si>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</si>
  <si>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</si>
  <si>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</si>
  <si>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</si>
  <si>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</si>
  <si>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</si>
  <si>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</si>
  <si>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</si>
  <si>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</si>
  <si>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</si>
  <si>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</si>
  <si>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</si>
  <si>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</si>
  <si>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</si>
  <si>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</si>
  <si>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</si>
  <si>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</si>
  <si>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</si>
  <si>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</si>
  <si>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</si>
  <si>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</si>
  <si>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</si>
  <si>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</si>
  <si>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</si>
  <si>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</si>
  <si>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</si>
  <si>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</si>
  <si>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</si>
  <si>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</si>
  <si>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</si>
  <si>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</si>
  <si>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</si>
  <si>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</si>
  <si>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</si>
  <si>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</si>
  <si>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</si>
  <si>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</si>
  <si>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</si>
  <si>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</si>
  <si>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</si>
  <si>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</si>
  <si>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</si>
  <si>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</si>
  <si>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</si>
  <si>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</si>
  <si>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</si>
  <si>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</si>
  <si>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</si>
  <si>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</si>
  <si>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</si>
  <si>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</si>
  <si>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</si>
  <si>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</si>
  <si>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</si>
  <si>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</si>
  <si>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</si>
  <si>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</si>
  <si>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</si>
  <si>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</si>
  <si>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</si>
  <si>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</si>
  <si>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</si>
  <si>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</si>
  <si>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</si>
  <si>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</si>
  <si>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</si>
  <si>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</si>
  <si>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</si>
  <si>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</si>
  <si>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</si>
  <si>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</si>
  <si>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</si>
  <si>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</si>
  <si>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</si>
  <si>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</si>
  <si>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</si>
  <si>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</si>
  <si>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</si>
  <si>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</si>
  <si>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</si>
  <si>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</si>
  <si>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</si>
  <si>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</si>
  <si>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</si>
  <si>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</si>
  <si>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</si>
  <si>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</si>
  <si>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</si>
  <si>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</si>
  <si>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</si>
  <si>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</si>
  <si>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</si>
  <si>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</si>
  <si>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</si>
  <si>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</si>
  <si>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</si>
  <si>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</si>
  <si>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</si>
  <si>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</si>
  <si>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</si>
  <si>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</si>
  <si>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</si>
  <si>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</si>
  <si>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</si>
  <si>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</si>
  <si>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</si>
  <si>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</si>
  <si>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</si>
  <si>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</si>
  <si>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</si>
  <si>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</si>
  <si>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</si>
  <si>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</si>
  <si>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</si>
  <si>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</si>
  <si>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</si>
  <si>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</si>
  <si>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</si>
  <si>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</si>
  <si>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</si>
  <si>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</si>
  <si>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</si>
  <si>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</si>
  <si>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</si>
  <si>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</si>
  <si>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</si>
  <si>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</si>
  <si>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</si>
  <si>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</si>
  <si>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</si>
  <si>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</si>
  <si>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</si>
  <si>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</si>
  <si>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</si>
  <si>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</si>
  <si>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</si>
  <si>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</si>
  <si>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</si>
  <si>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</si>
  <si>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</si>
  <si>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</si>
  <si>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</si>
  <si>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</si>
  <si>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</si>
  <si>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</si>
  <si>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</si>
  <si>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</si>
  <si>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</si>
  <si>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</si>
  <si>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</si>
  <si>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</si>
  <si>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</si>
  <si>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</si>
  <si>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</si>
  <si>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</si>
  <si>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</si>
  <si>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</si>
  <si>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</si>
  <si>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</si>
  <si>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</si>
  <si>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</si>
  <si>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</si>
  <si>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</si>
  <si>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</si>
  <si>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</si>
  <si>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</si>
  <si>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</si>
  <si>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</si>
  <si>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</si>
  <si>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</si>
  <si>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</si>
  <si>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</si>
  <si>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</si>
  <si>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</si>
  <si>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</si>
  <si>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</si>
  <si>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</si>
  <si>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</si>
  <si>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</si>
  <si>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</si>
  <si>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</si>
  <si>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</si>
  <si>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</si>
  <si>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</si>
  <si>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</si>
  <si>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</si>
  <si>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</si>
  <si>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</si>
  <si>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</si>
  <si>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</si>
  <si>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</si>
  <si>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</si>
  <si>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</si>
  <si>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</si>
  <si>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</si>
  <si>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</si>
  <si>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</si>
  <si>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</si>
  <si>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</si>
  <si>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</si>
  <si>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</si>
  <si>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</si>
  <si>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</si>
  <si>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</si>
  <si>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</si>
  <si>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</si>
  <si>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</si>
  <si>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</si>
  <si>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</si>
  <si>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</si>
  <si>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</si>
  <si>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</si>
  <si>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</si>
  <si>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</si>
  <si>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</si>
  <si>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</si>
  <si>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</si>
  <si>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</si>
  <si>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</si>
  <si>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</si>
  <si>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</si>
  <si>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</si>
  <si>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</si>
  <si>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</si>
  <si>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</si>
  <si>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</si>
  <si>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</si>
  <si>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</si>
  <si>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</si>
  <si>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</si>
  <si>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</si>
  <si>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</si>
  <si>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</si>
  <si>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</si>
  <si>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</si>
  <si>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</si>
  <si>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</si>
  <si>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</si>
  <si>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</si>
  <si>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</si>
  <si>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</si>
  <si>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</si>
  <si>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</si>
  <si>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</si>
  <si>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</si>
  <si>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</si>
  <si>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</si>
  <si>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</si>
  <si>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</si>
  <si>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</si>
  <si>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</si>
  <si>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</si>
  <si>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</si>
  <si>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</si>
  <si>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</si>
  <si>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</si>
  <si>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</si>
  <si>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</si>
  <si>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</si>
  <si>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</si>
  <si>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</si>
  <si>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</si>
  <si>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</si>
  <si>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</si>
  <si>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</si>
  <si>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</si>
  <si>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</si>
  <si>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</si>
  <si>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</si>
  <si>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</si>
  <si>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</si>
  <si>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</si>
  <si>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</si>
  <si>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</si>
  <si>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</si>
  <si>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</si>
  <si>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</si>
  <si>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</si>
  <si>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</si>
  <si>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</si>
  <si>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</si>
  <si>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</si>
  <si>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</si>
  <si>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</si>
  <si>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</si>
  <si>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</si>
  <si>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</si>
  <si>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</si>
  <si>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</si>
  <si>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</si>
  <si>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</si>
  <si>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</si>
  <si>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</si>
  <si>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</si>
  <si>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</si>
  <si>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</si>
  <si>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</si>
  <si>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</si>
  <si>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</si>
  <si>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Luthyen's dream</t>
  </si>
  <si>
    <t>Tyra</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</si>
</sst>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3" fontId="4" fillId="5" borderId="10" xfId="0" applyNumberFormat="1" applyFont="1" applyFill="1" applyBorder="1" applyAlignment="1" applyProtection="1">
      <alignment horizontal="right" vertical="center"/>
      <protection hidden="1"/>
    </xf>
    <xf numFmtId="3" fontId="4" fillId="5" borderId="1"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en hypertexte" xfId="1" builtinId="8"/>
    <cellStyle name="Normal" xfId="0" builtinId="0"/>
    <cellStyle name="Pourcentag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Z19" sqref="Z19"/>
    </sheetView>
  </sheetViews>
  <sheetFormatPr baseColWidth="10"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Elf Lineman</v>
      </c>
      <c r="BU2" s="141" t="str">
        <f>HLOOKUP(I$21,BZ$2:CW$16,2,FALSE)</f>
        <v>Elf Lineman</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 Side Step</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v>-20</v>
      </c>
      <c r="AA3" s="266"/>
      <c r="AB3" s="286" t="str">
        <f t="shared" ref="AB3:AB18" si="13">IF(AJ3&gt;1,VLOOKUP(AJ3,$AO$32:$AQ$87,3),"")</f>
        <v>Dodge</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23</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Elf Thrower</v>
      </c>
      <c r="BU3" s="141" t="str">
        <f>HLOOKUP(I$21,BZ$2:CW$16,3,FALSE)</f>
        <v>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Elf Blitzer</v>
      </c>
      <c r="E4" s="9">
        <f t="shared" si="5"/>
        <v>7</v>
      </c>
      <c r="F4" s="10">
        <f t="shared" si="6"/>
        <v>3</v>
      </c>
      <c r="G4" s="11">
        <f t="shared" si="7"/>
        <v>4</v>
      </c>
      <c r="H4" s="12">
        <f t="shared" si="8"/>
        <v>8</v>
      </c>
      <c r="I4" s="201" t="str">
        <f t="shared" si="9"/>
        <v>Block, Side Step</v>
      </c>
      <c r="J4" s="282" t="str">
        <f t="shared" ref="J4:J18" si="24">AB4&amp;AC4&amp;AD4&amp;AE4&amp;AF4&amp;AG4&amp;IF(AH4&lt;&gt;"",", "&amp;AH4,"")</f>
        <v>Dodge</v>
      </c>
      <c r="K4" s="13" t="str">
        <f t="shared" si="10"/>
        <v/>
      </c>
      <c r="L4" s="116"/>
      <c r="M4" s="116"/>
      <c r="N4" s="117"/>
      <c r="O4" s="118"/>
      <c r="P4" s="119"/>
      <c r="Q4" s="120"/>
      <c r="R4" s="121"/>
      <c r="S4" s="122"/>
      <c r="T4" s="121"/>
      <c r="U4" s="122"/>
      <c r="V4" s="123"/>
      <c r="W4" s="124"/>
      <c r="X4" s="211">
        <f t="shared" si="11"/>
        <v>0</v>
      </c>
      <c r="Y4" s="128">
        <f t="shared" si="12"/>
        <v>110000</v>
      </c>
      <c r="Z4" s="244">
        <v>-20</v>
      </c>
      <c r="AA4" s="266"/>
      <c r="AB4" s="286" t="str">
        <f t="shared" si="13"/>
        <v>Dodge</v>
      </c>
      <c r="AC4" s="286" t="str">
        <f t="shared" si="14"/>
        <v/>
      </c>
      <c r="AD4" s="286" t="str">
        <f t="shared" si="15"/>
        <v/>
      </c>
      <c r="AE4" s="286" t="str">
        <f t="shared" si="16"/>
        <v/>
      </c>
      <c r="AF4" s="286" t="str">
        <f t="shared" si="17"/>
        <v/>
      </c>
      <c r="AG4" s="286" t="str">
        <f t="shared" si="18"/>
        <v/>
      </c>
      <c r="AH4" s="302"/>
      <c r="AI4" s="231"/>
      <c r="AJ4" s="283">
        <v>23</v>
      </c>
      <c r="AK4" s="283">
        <v>1</v>
      </c>
      <c r="AL4" s="283">
        <v>1</v>
      </c>
      <c r="AM4" s="283">
        <v>1</v>
      </c>
      <c r="AN4" s="283">
        <v>1</v>
      </c>
      <c r="AO4" s="283">
        <v>1</v>
      </c>
      <c r="AP4" s="37">
        <v>5</v>
      </c>
      <c r="AQ4" s="32">
        <f t="shared" si="19"/>
        <v>7</v>
      </c>
      <c r="AR4" s="32">
        <f t="shared" si="20"/>
        <v>3</v>
      </c>
      <c r="AS4" s="32">
        <f t="shared" si="21"/>
        <v>4</v>
      </c>
      <c r="AT4" s="32">
        <f t="shared" si="22"/>
        <v>8</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Elf Catcher</v>
      </c>
      <c r="BU4" s="141" t="str">
        <f>HLOOKUP(I$21,BZ$2:CW$16,4,FALSE)</f>
        <v>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
      </c>
      <c r="E5" s="9" t="str">
        <f t="shared" si="5"/>
        <v/>
      </c>
      <c r="F5" s="10" t="str">
        <f t="shared" si="6"/>
        <v/>
      </c>
      <c r="G5" s="11" t="str">
        <f t="shared" si="7"/>
        <v/>
      </c>
      <c r="H5" s="12" t="str">
        <f t="shared" si="8"/>
        <v/>
      </c>
      <c r="I5" s="201" t="str">
        <f t="shared" si="9"/>
        <v/>
      </c>
      <c r="J5" s="282" t="str">
        <f t="shared" si="24"/>
        <v/>
      </c>
      <c r="K5" s="13" t="str">
        <f t="shared" si="10"/>
        <v/>
      </c>
      <c r="L5" s="116"/>
      <c r="M5" s="116"/>
      <c r="N5" s="117"/>
      <c r="O5" s="118"/>
      <c r="P5" s="119"/>
      <c r="Q5" s="120"/>
      <c r="R5" s="121"/>
      <c r="S5" s="122"/>
      <c r="T5" s="121"/>
      <c r="U5" s="122"/>
      <c r="V5" s="123"/>
      <c r="W5" s="124"/>
      <c r="X5" s="211">
        <f t="shared" si="11"/>
        <v>0</v>
      </c>
      <c r="Y5" s="128">
        <f t="shared" si="12"/>
        <v>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1</v>
      </c>
      <c r="AQ5" s="32" t="e">
        <f t="shared" si="19"/>
        <v>#N/A</v>
      </c>
      <c r="AR5" s="32" t="e">
        <f t="shared" si="20"/>
        <v>#N/A</v>
      </c>
      <c r="AS5" s="32" t="e">
        <f t="shared" si="21"/>
        <v>#N/A</v>
      </c>
      <c r="AT5" s="32" t="e">
        <f t="shared" si="22"/>
        <v>#N/A</v>
      </c>
      <c r="AU5" s="217">
        <f t="shared" si="23"/>
        <v>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Elf Blitzer</v>
      </c>
      <c r="BU5" s="141" t="str">
        <f>HLOOKUP(I$21,BZ$2:CW$16,5,FALSE)</f>
        <v>Elf Blitzer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
      </c>
      <c r="E6" s="9" t="str">
        <f t="shared" si="5"/>
        <v/>
      </c>
      <c r="F6" s="10" t="str">
        <f t="shared" si="6"/>
        <v/>
      </c>
      <c r="G6" s="11" t="str">
        <f t="shared" si="7"/>
        <v/>
      </c>
      <c r="H6" s="12" t="str">
        <f t="shared" si="8"/>
        <v/>
      </c>
      <c r="I6" s="201" t="str">
        <f t="shared" si="9"/>
        <v/>
      </c>
      <c r="J6" s="282" t="str">
        <f t="shared" si="24"/>
        <v/>
      </c>
      <c r="K6" s="13" t="str">
        <f t="shared" si="10"/>
        <v/>
      </c>
      <c r="L6" s="116"/>
      <c r="M6" s="116"/>
      <c r="N6" s="117"/>
      <c r="O6" s="118"/>
      <c r="P6" s="119"/>
      <c r="Q6" s="120"/>
      <c r="R6" s="121"/>
      <c r="S6" s="122"/>
      <c r="T6" s="121"/>
      <c r="U6" s="122"/>
      <c r="V6" s="123"/>
      <c r="W6" s="124"/>
      <c r="X6" s="211">
        <f t="shared" si="11"/>
        <v>0</v>
      </c>
      <c r="Y6" s="128">
        <f t="shared" si="12"/>
        <v>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*Prince Moranion</v>
      </c>
      <c r="BU6" s="141" t="str">
        <f>HLOOKUP(I$21,BZ$2:CW$16,6,FALSE)</f>
        <v>*Prince Moranion</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Elf Thrower</v>
      </c>
      <c r="E7" s="9">
        <f t="shared" si="5"/>
        <v>6</v>
      </c>
      <c r="F7" s="10">
        <f t="shared" si="6"/>
        <v>3</v>
      </c>
      <c r="G7" s="11">
        <f t="shared" si="7"/>
        <v>4</v>
      </c>
      <c r="H7" s="12">
        <f t="shared" si="8"/>
        <v>7</v>
      </c>
      <c r="I7" s="201" t="str">
        <f t="shared" si="9"/>
        <v>Pass</v>
      </c>
      <c r="J7" s="282" t="str">
        <f t="shared" si="24"/>
        <v>Leader</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Leader</v>
      </c>
      <c r="AC7" s="286" t="str">
        <f t="shared" si="14"/>
        <v/>
      </c>
      <c r="AD7" s="286" t="str">
        <f t="shared" si="15"/>
        <v/>
      </c>
      <c r="AE7" s="286" t="str">
        <f t="shared" si="16"/>
        <v/>
      </c>
      <c r="AF7" s="286" t="str">
        <f t="shared" si="17"/>
        <v/>
      </c>
      <c r="AG7" s="286" t="str">
        <f t="shared" si="18"/>
        <v/>
      </c>
      <c r="AH7" s="302"/>
      <c r="AI7" s="231"/>
      <c r="AJ7" s="283">
        <v>33</v>
      </c>
      <c r="AK7" s="283">
        <v>1</v>
      </c>
      <c r="AL7" s="283">
        <v>1</v>
      </c>
      <c r="AM7" s="283">
        <v>1</v>
      </c>
      <c r="AN7" s="283">
        <v>1</v>
      </c>
      <c r="AO7" s="283">
        <v>1</v>
      </c>
      <c r="AP7" s="37">
        <v>3</v>
      </c>
      <c r="AQ7" s="32">
        <f t="shared" si="19"/>
        <v>6</v>
      </c>
      <c r="AR7" s="32">
        <f t="shared" si="20"/>
        <v>3</v>
      </c>
      <c r="AS7" s="32">
        <f t="shared" si="21"/>
        <v>4</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Elf Catcher</v>
      </c>
      <c r="E9" s="9">
        <f t="shared" si="5"/>
        <v>8</v>
      </c>
      <c r="F9" s="10">
        <f t="shared" si="6"/>
        <v>3</v>
      </c>
      <c r="G9" s="11">
        <f t="shared" si="7"/>
        <v>4</v>
      </c>
      <c r="H9" s="12">
        <f t="shared" si="8"/>
        <v>7</v>
      </c>
      <c r="I9" s="201" t="str">
        <f t="shared" si="9"/>
        <v>Catch, Nerves of Steel</v>
      </c>
      <c r="J9" s="282" t="str">
        <f t="shared" si="24"/>
        <v>Block</v>
      </c>
      <c r="K9" s="13" t="str">
        <f t="shared" si="10"/>
        <v/>
      </c>
      <c r="L9" s="116"/>
      <c r="M9" s="116"/>
      <c r="N9" s="117"/>
      <c r="O9" s="118"/>
      <c r="P9" s="119"/>
      <c r="Q9" s="120"/>
      <c r="R9" s="121"/>
      <c r="S9" s="122"/>
      <c r="T9" s="121"/>
      <c r="U9" s="122"/>
      <c r="V9" s="123"/>
      <c r="W9" s="124"/>
      <c r="X9" s="211">
        <f t="shared" si="11"/>
        <v>0</v>
      </c>
      <c r="Y9" s="128">
        <f t="shared" si="12"/>
        <v>100000</v>
      </c>
      <c r="Z9" s="244">
        <v>-20</v>
      </c>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4</v>
      </c>
      <c r="AQ9" s="32">
        <f t="shared" si="19"/>
        <v>8</v>
      </c>
      <c r="AR9" s="32">
        <f t="shared" si="20"/>
        <v>3</v>
      </c>
      <c r="AS9" s="32">
        <f t="shared" si="21"/>
        <v>4</v>
      </c>
      <c r="AT9" s="32">
        <f t="shared" si="22"/>
        <v>7</v>
      </c>
      <c r="AU9" s="217">
        <f t="shared" si="23"/>
        <v>100000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
      </c>
      <c r="E10" s="9" t="str">
        <f t="shared" si="5"/>
        <v/>
      </c>
      <c r="F10" s="10" t="str">
        <f t="shared" si="6"/>
        <v/>
      </c>
      <c r="G10" s="11" t="str">
        <f t="shared" si="7"/>
        <v/>
      </c>
      <c r="H10" s="12" t="str">
        <f t="shared" si="8"/>
        <v/>
      </c>
      <c r="I10" s="201" t="str">
        <f t="shared" si="9"/>
        <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1</v>
      </c>
      <c r="AQ10" s="32" t="e">
        <f t="shared" si="19"/>
        <v>#N/A</v>
      </c>
      <c r="AR10" s="32" t="e">
        <f t="shared" si="20"/>
        <v>#N/A</v>
      </c>
      <c r="AS10" s="32" t="e">
        <f t="shared" si="21"/>
        <v>#N/A</v>
      </c>
      <c r="AT10" s="32" t="e">
        <f t="shared" si="22"/>
        <v>#N/A</v>
      </c>
      <c r="AU10" s="217">
        <f t="shared" si="23"/>
        <v>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Elf Catcher</v>
      </c>
      <c r="E11" s="9">
        <f t="shared" si="5"/>
        <v>8</v>
      </c>
      <c r="F11" s="10">
        <f t="shared" si="6"/>
        <v>3</v>
      </c>
      <c r="G11" s="11">
        <f t="shared" si="7"/>
        <v>4</v>
      </c>
      <c r="H11" s="12">
        <f t="shared" si="8"/>
        <v>7</v>
      </c>
      <c r="I11" s="201" t="str">
        <f t="shared" si="9"/>
        <v>Catch, Nerves of Steel</v>
      </c>
      <c r="J11" s="282" t="str">
        <f t="shared" si="24"/>
        <v>Frenzy</v>
      </c>
      <c r="K11" s="13" t="str">
        <f t="shared" si="10"/>
        <v/>
      </c>
      <c r="L11" s="116"/>
      <c r="M11" s="116"/>
      <c r="N11" s="117"/>
      <c r="O11" s="118"/>
      <c r="P11" s="119"/>
      <c r="Q11" s="120"/>
      <c r="R11" s="121"/>
      <c r="S11" s="122"/>
      <c r="T11" s="121"/>
      <c r="U11" s="122"/>
      <c r="V11" s="123"/>
      <c r="W11" s="124"/>
      <c r="X11" s="211">
        <f t="shared" si="11"/>
        <v>0</v>
      </c>
      <c r="Y11" s="128">
        <f t="shared" si="12"/>
        <v>100000</v>
      </c>
      <c r="Z11" s="244">
        <v>-20</v>
      </c>
      <c r="AA11" s="266"/>
      <c r="AB11" s="286" t="str">
        <f t="shared" si="13"/>
        <v>Frenzy</v>
      </c>
      <c r="AC11" s="286" t="str">
        <f t="shared" si="14"/>
        <v/>
      </c>
      <c r="AD11" s="286" t="str">
        <f t="shared" si="15"/>
        <v/>
      </c>
      <c r="AE11" s="286" t="str">
        <f t="shared" si="16"/>
        <v/>
      </c>
      <c r="AF11" s="286" t="str">
        <f t="shared" si="17"/>
        <v/>
      </c>
      <c r="AG11" s="286" t="str">
        <f t="shared" si="18"/>
        <v/>
      </c>
      <c r="AH11" s="302"/>
      <c r="AI11" s="231"/>
      <c r="AJ11" s="283">
        <v>10</v>
      </c>
      <c r="AK11" s="283">
        <v>1</v>
      </c>
      <c r="AL11" s="283">
        <v>1</v>
      </c>
      <c r="AM11" s="283">
        <v>1</v>
      </c>
      <c r="AN11" s="283">
        <v>1</v>
      </c>
      <c r="AO11" s="283">
        <v>1</v>
      </c>
      <c r="AP11" s="37">
        <v>4</v>
      </c>
      <c r="AQ11" s="32">
        <f t="shared" si="19"/>
        <v>8</v>
      </c>
      <c r="AR11" s="32">
        <f t="shared" si="20"/>
        <v>3</v>
      </c>
      <c r="AS11" s="32">
        <f t="shared" si="21"/>
        <v>4</v>
      </c>
      <c r="AT11" s="32">
        <f t="shared" si="22"/>
        <v>7</v>
      </c>
      <c r="AU11" s="217">
        <f t="shared" si="23"/>
        <v>100000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Elf Catcher</v>
      </c>
      <c r="E12" s="9">
        <f t="shared" si="5"/>
        <v>8</v>
      </c>
      <c r="F12" s="10">
        <f t="shared" si="6"/>
        <v>3</v>
      </c>
      <c r="G12" s="11">
        <f t="shared" si="7"/>
        <v>4</v>
      </c>
      <c r="H12" s="12">
        <f t="shared" si="8"/>
        <v>7</v>
      </c>
      <c r="I12" s="201" t="str">
        <f t="shared" si="9"/>
        <v>Catch, Nerves of Steel</v>
      </c>
      <c r="J12" s="282" t="str">
        <f t="shared" si="24"/>
        <v>Wrestle</v>
      </c>
      <c r="K12" s="13" t="str">
        <f t="shared" si="10"/>
        <v/>
      </c>
      <c r="L12" s="116"/>
      <c r="M12" s="116"/>
      <c r="N12" s="117"/>
      <c r="O12" s="118"/>
      <c r="P12" s="119"/>
      <c r="Q12" s="120"/>
      <c r="R12" s="121"/>
      <c r="S12" s="122"/>
      <c r="T12" s="121"/>
      <c r="U12" s="122"/>
      <c r="V12" s="123"/>
      <c r="W12" s="124"/>
      <c r="X12" s="211">
        <f t="shared" si="11"/>
        <v>0</v>
      </c>
      <c r="Y12" s="128">
        <f t="shared" si="12"/>
        <v>100000</v>
      </c>
      <c r="Z12" s="244">
        <v>-20</v>
      </c>
      <c r="AA12" s="266"/>
      <c r="AB12" s="286" t="str">
        <f t="shared" si="13"/>
        <v>Wrestle</v>
      </c>
      <c r="AC12" s="286" t="str">
        <f t="shared" si="14"/>
        <v/>
      </c>
      <c r="AD12" s="286" t="str">
        <f t="shared" si="15"/>
        <v/>
      </c>
      <c r="AE12" s="286" t="str">
        <f t="shared" si="16"/>
        <v/>
      </c>
      <c r="AF12" s="286" t="str">
        <f t="shared" si="17"/>
        <v/>
      </c>
      <c r="AG12" s="286" t="str">
        <f t="shared" si="18"/>
        <v/>
      </c>
      <c r="AH12" s="302"/>
      <c r="AI12" s="231"/>
      <c r="AJ12" s="283">
        <v>19</v>
      </c>
      <c r="AK12" s="283">
        <v>1</v>
      </c>
      <c r="AL12" s="283">
        <v>1</v>
      </c>
      <c r="AM12" s="283">
        <v>1</v>
      </c>
      <c r="AN12" s="283">
        <v>1</v>
      </c>
      <c r="AO12" s="283">
        <v>1</v>
      </c>
      <c r="AP12" s="37">
        <v>4</v>
      </c>
      <c r="AQ12" s="32">
        <f t="shared" si="19"/>
        <v>8</v>
      </c>
      <c r="AR12" s="32">
        <f t="shared" si="20"/>
        <v>3</v>
      </c>
      <c r="AS12" s="32">
        <f t="shared" si="21"/>
        <v>4</v>
      </c>
      <c r="AT12" s="32">
        <f t="shared" si="22"/>
        <v>7</v>
      </c>
      <c r="AU12" s="217">
        <f t="shared" si="23"/>
        <v>100000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Elf journeyman</v>
      </c>
      <c r="BU12" s="141" t="str">
        <f>HLOOKUP(I$21,BZ$2:CW$16,12,FALSE)</f>
        <v>Elf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Elf Lineman</v>
      </c>
      <c r="E13" s="9">
        <f t="shared" si="5"/>
        <v>6</v>
      </c>
      <c r="F13" s="10">
        <f t="shared" si="6"/>
        <v>3</v>
      </c>
      <c r="G13" s="11">
        <f t="shared" si="7"/>
        <v>4</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7</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Elf Lineman</v>
      </c>
      <c r="E14" s="9">
        <f t="shared" si="5"/>
        <v>6</v>
      </c>
      <c r="F14" s="10">
        <f t="shared" si="6"/>
        <v>3</v>
      </c>
      <c r="G14" s="11">
        <f t="shared" si="7"/>
        <v>4</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4</v>
      </c>
      <c r="AT14" s="32">
        <f t="shared" si="22"/>
        <v>7</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Elf Lineman</v>
      </c>
      <c r="E15" s="9">
        <f t="shared" si="5"/>
        <v>6</v>
      </c>
      <c r="F15" s="10">
        <f t="shared" si="6"/>
        <v>3</v>
      </c>
      <c r="G15" s="11">
        <f t="shared" si="7"/>
        <v>4</v>
      </c>
      <c r="H15" s="12">
        <f t="shared" si="8"/>
        <v>7</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60000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4</v>
      </c>
      <c r="AT15" s="32">
        <f t="shared" si="22"/>
        <v>7</v>
      </c>
      <c r="AU15" s="217">
        <f t="shared" si="23"/>
        <v>60000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Elf Lineman</v>
      </c>
      <c r="E16" s="9">
        <f t="shared" si="5"/>
        <v>6</v>
      </c>
      <c r="F16" s="10">
        <f t="shared" si="6"/>
        <v>3</v>
      </c>
      <c r="G16" s="11">
        <f t="shared" si="7"/>
        <v>4</v>
      </c>
      <c r="H16" s="12">
        <f t="shared" si="8"/>
        <v>7</v>
      </c>
      <c r="I16" s="201">
        <f t="shared" si="9"/>
        <v>0</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60000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6</v>
      </c>
      <c r="AR16" s="32">
        <f t="shared" si="20"/>
        <v>3</v>
      </c>
      <c r="AS16" s="32">
        <f t="shared" si="21"/>
        <v>4</v>
      </c>
      <c r="AT16" s="32">
        <f t="shared" si="22"/>
        <v>7</v>
      </c>
      <c r="AU16" s="217">
        <f t="shared" si="23"/>
        <v>60000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Elf Lineman</v>
      </c>
      <c r="E17" s="9">
        <f t="shared" si="5"/>
        <v>6</v>
      </c>
      <c r="F17" s="10">
        <f t="shared" si="6"/>
        <v>3</v>
      </c>
      <c r="G17" s="11">
        <f t="shared" si="7"/>
        <v>4</v>
      </c>
      <c r="H17" s="12">
        <f t="shared" si="8"/>
        <v>7</v>
      </c>
      <c r="I17" s="201">
        <f t="shared" si="9"/>
        <v>0</v>
      </c>
      <c r="J17" s="282" t="str">
        <f t="shared" si="24"/>
        <v>Wrestle</v>
      </c>
      <c r="K17" s="13" t="str">
        <f t="shared" si="10"/>
        <v/>
      </c>
      <c r="L17" s="116"/>
      <c r="M17" s="116"/>
      <c r="N17" s="117"/>
      <c r="O17" s="118"/>
      <c r="P17" s="119"/>
      <c r="Q17" s="120"/>
      <c r="R17" s="121"/>
      <c r="S17" s="122"/>
      <c r="T17" s="121"/>
      <c r="U17" s="122"/>
      <c r="V17" s="123"/>
      <c r="W17" s="124"/>
      <c r="X17" s="211">
        <f t="shared" si="11"/>
        <v>0</v>
      </c>
      <c r="Y17" s="128">
        <f t="shared" si="12"/>
        <v>60000</v>
      </c>
      <c r="Z17" s="244">
        <v>-20</v>
      </c>
      <c r="AA17" s="266"/>
      <c r="AB17" s="286" t="str">
        <f t="shared" si="13"/>
        <v>Wrestle</v>
      </c>
      <c r="AC17" s="286" t="str">
        <f t="shared" si="14"/>
        <v/>
      </c>
      <c r="AD17" s="286" t="str">
        <f t="shared" si="15"/>
        <v/>
      </c>
      <c r="AE17" s="286" t="str">
        <f t="shared" si="16"/>
        <v/>
      </c>
      <c r="AF17" s="286" t="str">
        <f t="shared" si="17"/>
        <v/>
      </c>
      <c r="AG17" s="286" t="str">
        <f t="shared" si="18"/>
        <v/>
      </c>
      <c r="AH17" s="302"/>
      <c r="AI17" s="231"/>
      <c r="AJ17" s="283">
        <v>19</v>
      </c>
      <c r="AK17" s="283">
        <v>1</v>
      </c>
      <c r="AL17" s="283">
        <v>1</v>
      </c>
      <c r="AM17" s="283">
        <v>1</v>
      </c>
      <c r="AN17" s="283">
        <v>1</v>
      </c>
      <c r="AO17" s="283">
        <v>1</v>
      </c>
      <c r="AP17" s="37">
        <v>2</v>
      </c>
      <c r="AQ17" s="32">
        <f t="shared" si="19"/>
        <v>6</v>
      </c>
      <c r="AR17" s="32">
        <f t="shared" si="20"/>
        <v>3</v>
      </c>
      <c r="AS17" s="32">
        <f t="shared" si="21"/>
        <v>4</v>
      </c>
      <c r="AT17" s="32">
        <f t="shared" si="22"/>
        <v>7</v>
      </c>
      <c r="AU17" s="217">
        <f t="shared" si="23"/>
        <v>60000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Elf Lineman</v>
      </c>
      <c r="E18" s="9">
        <f t="shared" si="5"/>
        <v>6</v>
      </c>
      <c r="F18" s="10">
        <f t="shared" si="6"/>
        <v>3</v>
      </c>
      <c r="G18" s="11">
        <f t="shared" si="7"/>
        <v>4</v>
      </c>
      <c r="H18" s="12">
        <f t="shared" si="8"/>
        <v>7</v>
      </c>
      <c r="I18" s="201">
        <f t="shared" si="9"/>
        <v>0</v>
      </c>
      <c r="J18" s="282" t="str">
        <f t="shared" si="24"/>
        <v>Guard</v>
      </c>
      <c r="K18" s="13" t="str">
        <f t="shared" si="10"/>
        <v/>
      </c>
      <c r="L18" s="116"/>
      <c r="M18" s="116"/>
      <c r="N18" s="117"/>
      <c r="O18" s="118"/>
      <c r="P18" s="119"/>
      <c r="Q18" s="120"/>
      <c r="R18" s="121"/>
      <c r="S18" s="122"/>
      <c r="T18" s="121"/>
      <c r="U18" s="122"/>
      <c r="V18" s="123"/>
      <c r="W18" s="124"/>
      <c r="X18" s="211">
        <f t="shared" si="11"/>
        <v>0</v>
      </c>
      <c r="Y18" s="128">
        <f t="shared" si="12"/>
        <v>60000</v>
      </c>
      <c r="Z18" s="244">
        <v>-30</v>
      </c>
      <c r="AA18" s="266"/>
      <c r="AB18" s="286" t="str">
        <f t="shared" si="13"/>
        <v>Guard</v>
      </c>
      <c r="AC18" s="286" t="str">
        <f t="shared" si="14"/>
        <v/>
      </c>
      <c r="AD18" s="286" t="str">
        <f t="shared" si="15"/>
        <v/>
      </c>
      <c r="AE18" s="286" t="str">
        <f t="shared" si="16"/>
        <v/>
      </c>
      <c r="AF18" s="286" t="str">
        <f t="shared" si="17"/>
        <v/>
      </c>
      <c r="AG18" s="286" t="str">
        <f t="shared" si="18"/>
        <v/>
      </c>
      <c r="AH18" s="302"/>
      <c r="AI18" s="231"/>
      <c r="AJ18" s="283">
        <v>39</v>
      </c>
      <c r="AK18" s="283">
        <v>1</v>
      </c>
      <c r="AL18" s="283">
        <v>1</v>
      </c>
      <c r="AM18" s="283">
        <v>1</v>
      </c>
      <c r="AN18" s="283">
        <v>1</v>
      </c>
      <c r="AO18" s="283">
        <v>1</v>
      </c>
      <c r="AP18" s="37">
        <v>2</v>
      </c>
      <c r="AQ18" s="32">
        <f t="shared" si="19"/>
        <v>6</v>
      </c>
      <c r="AR18" s="32">
        <f t="shared" si="20"/>
        <v>3</v>
      </c>
      <c r="AS18" s="32">
        <f t="shared" si="21"/>
        <v>4</v>
      </c>
      <c r="AT18" s="32">
        <f t="shared" si="22"/>
        <v>7</v>
      </c>
      <c r="AU18" s="217">
        <f t="shared" si="23"/>
        <v>60000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28"/>
      <c r="D20" s="329"/>
      <c r="E20" s="336" t="s">
        <v>529</v>
      </c>
      <c r="F20" s="337"/>
      <c r="G20" s="337"/>
      <c r="H20" s="337"/>
      <c r="I20" s="338" t="s">
        <v>760</v>
      </c>
      <c r="J20" s="339"/>
      <c r="K20" s="340"/>
      <c r="L20" s="311" t="s">
        <v>15</v>
      </c>
      <c r="M20" s="311"/>
      <c r="N20" s="311"/>
      <c r="O20" s="311"/>
      <c r="P20" s="311"/>
      <c r="Q20" s="311"/>
      <c r="R20" s="311"/>
      <c r="S20" s="312"/>
      <c r="T20" s="125">
        <v>2</v>
      </c>
      <c r="U20" s="15" t="s">
        <v>16</v>
      </c>
      <c r="V20" s="309">
        <f>IF(I21&lt;&gt;"",VLOOKUP(I21,BN2:BO25,2,FALSE),0)</f>
        <v>50000</v>
      </c>
      <c r="W20" s="309"/>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28"/>
      <c r="D21" s="329"/>
      <c r="E21" s="320" t="s">
        <v>18</v>
      </c>
      <c r="F21" s="321"/>
      <c r="G21" s="321"/>
      <c r="H21" s="321"/>
      <c r="I21" s="212" t="str">
        <f>VLOOKUP(AQ22,BM2:BN25,2,FALSE)</f>
        <v>Elf</v>
      </c>
      <c r="J21" s="19"/>
      <c r="K21" s="213"/>
      <c r="L21" s="315" t="s">
        <v>17</v>
      </c>
      <c r="M21" s="315"/>
      <c r="N21" s="315"/>
      <c r="O21" s="315"/>
      <c r="P21" s="315"/>
      <c r="Q21" s="315"/>
      <c r="R21" s="315"/>
      <c r="S21" s="316"/>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28"/>
      <c r="D22" s="329"/>
      <c r="E22" s="320" t="s">
        <v>20</v>
      </c>
      <c r="F22" s="321"/>
      <c r="G22" s="321"/>
      <c r="H22" s="321"/>
      <c r="I22" s="333" t="s">
        <v>761</v>
      </c>
      <c r="J22" s="334"/>
      <c r="K22" s="335"/>
      <c r="L22" s="315" t="s">
        <v>19</v>
      </c>
      <c r="M22" s="315"/>
      <c r="N22" s="315"/>
      <c r="O22" s="315"/>
      <c r="P22" s="315"/>
      <c r="Q22" s="315"/>
      <c r="R22" s="315"/>
      <c r="S22" s="316"/>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7</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28"/>
      <c r="D23" s="329"/>
      <c r="E23" s="320" t="s">
        <v>162</v>
      </c>
      <c r="F23" s="321"/>
      <c r="G23" s="321"/>
      <c r="H23" s="321"/>
      <c r="I23" s="241">
        <f>(Y19+Y25)/1000</f>
        <v>1120</v>
      </c>
      <c r="J23" s="242" t="s">
        <v>519</v>
      </c>
      <c r="K23" s="243"/>
      <c r="L23" s="315" t="s">
        <v>21</v>
      </c>
      <c r="M23" s="315"/>
      <c r="N23" s="315"/>
      <c r="O23" s="315"/>
      <c r="P23" s="315"/>
      <c r="Q23" s="315"/>
      <c r="R23" s="315"/>
      <c r="S23" s="316"/>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28"/>
      <c r="D24" s="329"/>
      <c r="E24" s="341" t="s">
        <v>22</v>
      </c>
      <c r="F24" s="342"/>
      <c r="G24" s="342"/>
      <c r="H24" s="343"/>
      <c r="I24" s="232">
        <v>0</v>
      </c>
      <c r="J24" s="233" t="s">
        <v>519</v>
      </c>
      <c r="K24" s="234"/>
      <c r="L24" s="313" t="str">
        <f>IF(I21="Undead","",(IF(I21="Necromantic","",(IF(I21="Khemri","",(IF(I21="Nurgle","","APOTHECARY")))))))</f>
        <v>APOTHECARY</v>
      </c>
      <c r="M24" s="313"/>
      <c r="N24" s="313"/>
      <c r="O24" s="313"/>
      <c r="P24" s="313"/>
      <c r="Q24" s="313"/>
      <c r="R24" s="313"/>
      <c r="S24" s="313"/>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0"/>
      <c r="D25" s="331"/>
      <c r="E25" s="66" t="s">
        <v>759</v>
      </c>
      <c r="F25" s="14"/>
      <c r="G25" s="14"/>
      <c r="H25" s="14"/>
      <c r="I25" s="144" t="s">
        <v>139</v>
      </c>
      <c r="J25" s="145" t="s">
        <v>105</v>
      </c>
      <c r="K25" s="14"/>
      <c r="L25" s="314"/>
      <c r="M25" s="314"/>
      <c r="N25" s="314"/>
      <c r="O25" s="314"/>
      <c r="P25" s="314"/>
      <c r="Q25" s="314"/>
      <c r="R25" s="314"/>
      <c r="S25" s="314"/>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20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20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30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CalcPr fullCalcOnLoad="1"/>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V20:W20"/>
    <mergeCell ref="V21:W21"/>
    <mergeCell ref="L20:S20"/>
    <mergeCell ref="V24:W24"/>
    <mergeCell ref="L24:S24"/>
    <mergeCell ref="L25:S25"/>
    <mergeCell ref="V23:W23"/>
    <mergeCell ref="L23:S23"/>
    <mergeCell ref="V22:W22"/>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CalcPr fullCalcOnLoad="1"/>
  <sheetProtection password="85FB" sheet="1" objects="1" scenarios="1"/>
  <dataConsolidate/>
  <mergeCells count="203">
    <mergeCell ref="B10:C10"/>
    <mergeCell ref="V5:W5"/>
    <mergeCell ref="A5:C5"/>
    <mergeCell ref="T5:U5"/>
    <mergeCell ref="B7:C7"/>
    <mergeCell ref="B8:C8"/>
    <mergeCell ref="B9:C9"/>
    <mergeCell ref="B11:C11"/>
    <mergeCell ref="B19:C19"/>
    <mergeCell ref="B20:C20"/>
    <mergeCell ref="B21:C21"/>
    <mergeCell ref="B12:C12"/>
    <mergeCell ref="B13:C13"/>
    <mergeCell ref="B14:C14"/>
    <mergeCell ref="B29:C29"/>
    <mergeCell ref="B30:C30"/>
    <mergeCell ref="B22:C22"/>
    <mergeCell ref="B15:C15"/>
    <mergeCell ref="B16:C16"/>
    <mergeCell ref="B17:C17"/>
    <mergeCell ref="B18:C18"/>
    <mergeCell ref="B23:C23"/>
    <mergeCell ref="B24:C24"/>
    <mergeCell ref="B25:C25"/>
    <mergeCell ref="B26:C26"/>
    <mergeCell ref="B27:C27"/>
    <mergeCell ref="B28:C28"/>
    <mergeCell ref="B45:C45"/>
    <mergeCell ref="B46:C46"/>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61:C61"/>
    <mergeCell ref="B62:C62"/>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77:C77"/>
    <mergeCell ref="B78:C78"/>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93:C93"/>
    <mergeCell ref="B94:C94"/>
    <mergeCell ref="B79:C79"/>
    <mergeCell ref="B80:C80"/>
    <mergeCell ref="B81:C81"/>
    <mergeCell ref="B82:C82"/>
    <mergeCell ref="B83:C83"/>
    <mergeCell ref="B84:C84"/>
    <mergeCell ref="B85:C85"/>
    <mergeCell ref="B86:C86"/>
    <mergeCell ref="B87:C87"/>
    <mergeCell ref="B88:C88"/>
    <mergeCell ref="B89:C89"/>
    <mergeCell ref="B90:C90"/>
    <mergeCell ref="B91:C91"/>
    <mergeCell ref="B92:C92"/>
    <mergeCell ref="B109:C109"/>
    <mergeCell ref="B110:C110"/>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25:C125"/>
    <mergeCell ref="B126:C126"/>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41:C141"/>
    <mergeCell ref="B142:C142"/>
    <mergeCell ref="B127:C127"/>
    <mergeCell ref="B128:C128"/>
    <mergeCell ref="B129:C129"/>
    <mergeCell ref="B130:C130"/>
    <mergeCell ref="B131:C131"/>
    <mergeCell ref="B132:C132"/>
    <mergeCell ref="B133:C133"/>
    <mergeCell ref="B134:C134"/>
    <mergeCell ref="B135:C135"/>
    <mergeCell ref="B136:C136"/>
    <mergeCell ref="B137:C137"/>
    <mergeCell ref="B138:C138"/>
    <mergeCell ref="B139:C139"/>
    <mergeCell ref="B140:C140"/>
    <mergeCell ref="B157:C157"/>
    <mergeCell ref="B158:C158"/>
    <mergeCell ref="B143:C143"/>
    <mergeCell ref="B144:C144"/>
    <mergeCell ref="B145:C145"/>
    <mergeCell ref="B146:C146"/>
    <mergeCell ref="B147:C147"/>
    <mergeCell ref="B148:C148"/>
    <mergeCell ref="B149:C149"/>
    <mergeCell ref="B150:C150"/>
    <mergeCell ref="B151:C151"/>
    <mergeCell ref="B152:C152"/>
    <mergeCell ref="B153:C153"/>
    <mergeCell ref="B154:C154"/>
    <mergeCell ref="B155:C155"/>
    <mergeCell ref="B156:C156"/>
    <mergeCell ref="B173:C173"/>
    <mergeCell ref="B174:C174"/>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89:C189"/>
    <mergeCell ref="B190:C190"/>
    <mergeCell ref="B175:C175"/>
    <mergeCell ref="B176:C176"/>
    <mergeCell ref="B177:C177"/>
    <mergeCell ref="B178:C178"/>
    <mergeCell ref="B179:C179"/>
    <mergeCell ref="B180:C180"/>
    <mergeCell ref="B181:C181"/>
    <mergeCell ref="B182:C182"/>
    <mergeCell ref="B183:C183"/>
    <mergeCell ref="B184:C184"/>
    <mergeCell ref="B185:C185"/>
    <mergeCell ref="B186:C186"/>
    <mergeCell ref="B187:C187"/>
    <mergeCell ref="B188:C188"/>
    <mergeCell ref="B206:C206"/>
    <mergeCell ref="B199:C199"/>
    <mergeCell ref="B200:C200"/>
    <mergeCell ref="B201:C201"/>
    <mergeCell ref="B202:C202"/>
    <mergeCell ref="B204:C204"/>
    <mergeCell ref="B205:C205"/>
    <mergeCell ref="B191:C191"/>
    <mergeCell ref="B192:C192"/>
    <mergeCell ref="B193:C193"/>
    <mergeCell ref="B194:C194"/>
    <mergeCell ref="B203:C203"/>
    <mergeCell ref="B195:C195"/>
    <mergeCell ref="B196:C196"/>
    <mergeCell ref="B197:C197"/>
    <mergeCell ref="B198:C198"/>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baseColWidth="10"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Team Roster</vt:lpstr>
      <vt:lpstr>Match History</vt:lpstr>
      <vt:lpstr>Read me</vt:lpstr>
      <vt:lpstr>'Match History'!Zone_d_impression</vt:lpstr>
      <vt:lpstr>'Team Roster'!Zone_d_impression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023982S</cp:lastModifiedBy>
  <cp:lastPrinted>2008-07-09T10:49:50Z</cp:lastPrinted>
  <dcterms:created xsi:type="dcterms:W3CDTF">2001-02-12T07:17:33Z</dcterms:created>
  <dcterms:modified xsi:type="dcterms:W3CDTF">2016-10-05T11:43:32Z</dcterms:modified>
</cp:coreProperties>
</file>