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codeName="ThisWorkbook"/>
  <mc:AlternateContent xmlns:mc="http://schemas.openxmlformats.org/markup-compatibility/2006">
    <mc:Choice Requires="x15">
      <x15ac:absPath xmlns:x15ac="http://schemas.microsoft.com/office/spreadsheetml/2010/11/ac" url="C:\Users\dtava\Dropbox\BB\"/>
    </mc:Choice>
  </mc:AlternateContent>
  <bookViews>
    <workbookView xWindow="0" yWindow="0" windowWidth="15345" windowHeight="445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B8" i="2" s="1"/>
  <c r="AB8" i="2"/>
  <c r="AC8" i="2"/>
  <c r="H9" i="2"/>
  <c r="J9" i="2"/>
  <c r="AA9" i="2"/>
  <c r="AB9" i="2"/>
  <c r="AC9" i="2"/>
  <c r="H10" i="2"/>
  <c r="J10" i="2"/>
  <c r="AA10" i="2"/>
  <c r="AB10" i="2"/>
  <c r="AC10" i="2"/>
  <c r="H11" i="2"/>
  <c r="J11" i="2"/>
  <c r="AA11" i="2"/>
  <c r="B11" i="2" s="1"/>
  <c r="AB11" i="2"/>
  <c r="AC11" i="2"/>
  <c r="H12" i="2"/>
  <c r="J12" i="2"/>
  <c r="AA12" i="2"/>
  <c r="AB12" i="2"/>
  <c r="AC12" i="2"/>
  <c r="H13" i="2"/>
  <c r="J13" i="2"/>
  <c r="AA13" i="2"/>
  <c r="B13" i="2" s="1"/>
  <c r="AB13" i="2"/>
  <c r="AC13" i="2"/>
  <c r="H14" i="2"/>
  <c r="J14" i="2"/>
  <c r="AA14" i="2"/>
  <c r="B14" i="2" s="1"/>
  <c r="AB14" i="2"/>
  <c r="AC14" i="2"/>
  <c r="H15" i="2"/>
  <c r="J15" i="2"/>
  <c r="AA15" i="2"/>
  <c r="AB15" i="2"/>
  <c r="B15" i="2" s="1"/>
  <c r="AC15" i="2"/>
  <c r="H16" i="2"/>
  <c r="J16" i="2"/>
  <c r="AA16" i="2"/>
  <c r="B16" i="2" s="1"/>
  <c r="AB16" i="2"/>
  <c r="AC16" i="2"/>
  <c r="H17" i="2"/>
  <c r="J17" i="2"/>
  <c r="AA17" i="2"/>
  <c r="B17" i="2" s="1"/>
  <c r="A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c r="AC23" i="2"/>
  <c r="H24" i="2"/>
  <c r="J24" i="2"/>
  <c r="AA24" i="2"/>
  <c r="B24" i="2" s="1"/>
  <c r="AB24" i="2"/>
  <c r="AC24" i="2"/>
  <c r="H25" i="2"/>
  <c r="J25" i="2"/>
  <c r="AA25" i="2"/>
  <c r="AB25" i="2"/>
  <c r="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B30" i="2" s="1"/>
  <c r="AB30" i="2"/>
  <c r="AC30" i="2"/>
  <c r="H31" i="2"/>
  <c r="J31" i="2"/>
  <c r="AA31" i="2"/>
  <c r="AB31" i="2"/>
  <c r="B31" i="2" s="1"/>
  <c r="AC31" i="2"/>
  <c r="H32" i="2"/>
  <c r="J32" i="2"/>
  <c r="AA32" i="2"/>
  <c r="B32" i="2" s="1"/>
  <c r="AB32" i="2"/>
  <c r="AC32" i="2"/>
  <c r="H33" i="2"/>
  <c r="J33" i="2"/>
  <c r="AA33" i="2"/>
  <c r="B33" i="2" s="1"/>
  <c r="A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c r="AC39" i="2"/>
  <c r="H40" i="2"/>
  <c r="J40" i="2"/>
  <c r="AA40" i="2"/>
  <c r="B40" i="2" s="1"/>
  <c r="AB40" i="2"/>
  <c r="AC40" i="2"/>
  <c r="H41" i="2"/>
  <c r="J41" i="2"/>
  <c r="AA41" i="2"/>
  <c r="AB41" i="2"/>
  <c r="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B46" i="2" s="1"/>
  <c r="AB46" i="2"/>
  <c r="AC46" i="2"/>
  <c r="H47" i="2"/>
  <c r="J47" i="2"/>
  <c r="AA47" i="2"/>
  <c r="AB47" i="2"/>
  <c r="B47" i="2" s="1"/>
  <c r="AC47" i="2"/>
  <c r="H48" i="2"/>
  <c r="J48" i="2"/>
  <c r="AA48" i="2"/>
  <c r="B48" i="2" s="1"/>
  <c r="AB48" i="2"/>
  <c r="AC48" i="2"/>
  <c r="H49" i="2"/>
  <c r="J49" i="2"/>
  <c r="AA49" i="2"/>
  <c r="B49" i="2" s="1"/>
  <c r="A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c r="AC55" i="2"/>
  <c r="H56" i="2"/>
  <c r="J56" i="2"/>
  <c r="AA56" i="2"/>
  <c r="B56" i="2" s="1"/>
  <c r="AB56" i="2"/>
  <c r="AC56" i="2"/>
  <c r="H57" i="2"/>
  <c r="J57" i="2"/>
  <c r="AA57" i="2"/>
  <c r="AB57" i="2"/>
  <c r="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AB62" i="2"/>
  <c r="AC62" i="2"/>
  <c r="H63" i="2"/>
  <c r="J63" i="2"/>
  <c r="AA63" i="2"/>
  <c r="AB63" i="2"/>
  <c r="B63" i="2" s="1"/>
  <c r="AC63" i="2"/>
  <c r="H64" i="2"/>
  <c r="J64" i="2"/>
  <c r="AA64" i="2"/>
  <c r="B64" i="2" s="1"/>
  <c r="AB64" i="2"/>
  <c r="AC64" i="2"/>
  <c r="H65" i="2"/>
  <c r="J65" i="2"/>
  <c r="AA65" i="2"/>
  <c r="B65" i="2" s="1"/>
  <c r="A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c r="AC71" i="2"/>
  <c r="H72" i="2"/>
  <c r="J72" i="2"/>
  <c r="AA72" i="2"/>
  <c r="B72" i="2" s="1"/>
  <c r="AB72" i="2"/>
  <c r="AC72" i="2"/>
  <c r="H73" i="2"/>
  <c r="J73" i="2"/>
  <c r="AA73" i="2"/>
  <c r="AB73" i="2"/>
  <c r="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AB78" i="2"/>
  <c r="AC78" i="2"/>
  <c r="H79" i="2"/>
  <c r="J79" i="2"/>
  <c r="AA79" i="2"/>
  <c r="AB79" i="2"/>
  <c r="B79" i="2" s="1"/>
  <c r="AC79" i="2"/>
  <c r="H80" i="2"/>
  <c r="J80" i="2"/>
  <c r="AA80" i="2"/>
  <c r="B80" i="2" s="1"/>
  <c r="AB80" i="2"/>
  <c r="AC80" i="2"/>
  <c r="H81" i="2"/>
  <c r="J81" i="2"/>
  <c r="AA81" i="2"/>
  <c r="B81" i="2" s="1"/>
  <c r="A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c r="AC87" i="2"/>
  <c r="H88" i="2"/>
  <c r="J88" i="2"/>
  <c r="AA88" i="2"/>
  <c r="B88" i="2" s="1"/>
  <c r="AB88" i="2"/>
  <c r="AC88" i="2"/>
  <c r="H89" i="2"/>
  <c r="J89" i="2"/>
  <c r="AA89" i="2"/>
  <c r="AB89" i="2"/>
  <c r="B89" i="2"/>
  <c r="AC89" i="2"/>
  <c r="H90" i="2"/>
  <c r="J90" i="2"/>
  <c r="AA90" i="2"/>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s="1"/>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c r="AC103" i="2"/>
  <c r="H104" i="2"/>
  <c r="J104" i="2"/>
  <c r="AA104" i="2"/>
  <c r="B104" i="2" s="1"/>
  <c r="AB104" i="2"/>
  <c r="AC104" i="2"/>
  <c r="H105" i="2"/>
  <c r="J105" i="2"/>
  <c r="AA105" i="2"/>
  <c r="AB105" i="2"/>
  <c r="B105" i="2"/>
  <c r="AC105" i="2"/>
  <c r="H106" i="2"/>
  <c r="J106" i="2"/>
  <c r="AA106" i="2"/>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s="1"/>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c r="AC119" i="2"/>
  <c r="H120" i="2"/>
  <c r="J120" i="2"/>
  <c r="AA120" i="2"/>
  <c r="B120" i="2" s="1"/>
  <c r="AB120" i="2"/>
  <c r="AC120" i="2"/>
  <c r="H121" i="2"/>
  <c r="J121" i="2"/>
  <c r="AA121" i="2"/>
  <c r="AB121" i="2"/>
  <c r="B121" i="2"/>
  <c r="AC121" i="2"/>
  <c r="H122" i="2"/>
  <c r="J122" i="2"/>
  <c r="AA122" i="2"/>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s="1"/>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c r="AC135" i="2"/>
  <c r="H136" i="2"/>
  <c r="J136" i="2"/>
  <c r="AA136" i="2"/>
  <c r="B136" i="2" s="1"/>
  <c r="AB136" i="2"/>
  <c r="AC136" i="2"/>
  <c r="H137" i="2"/>
  <c r="J137" i="2"/>
  <c r="AA137" i="2"/>
  <c r="AB137" i="2"/>
  <c r="B137" i="2"/>
  <c r="AC137" i="2"/>
  <c r="H138" i="2"/>
  <c r="J138" i="2"/>
  <c r="AA138" i="2"/>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s="1"/>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c r="AC151" i="2"/>
  <c r="H152" i="2"/>
  <c r="J152" i="2"/>
  <c r="AA152" i="2"/>
  <c r="B152" i="2" s="1"/>
  <c r="AB152" i="2"/>
  <c r="AC152" i="2"/>
  <c r="H153" i="2"/>
  <c r="J153" i="2"/>
  <c r="AA153" i="2"/>
  <c r="AB153" i="2"/>
  <c r="B153" i="2"/>
  <c r="AC153" i="2"/>
  <c r="H154" i="2"/>
  <c r="J154" i="2"/>
  <c r="AA154" i="2"/>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s="1"/>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c r="AC167" i="2"/>
  <c r="H168" i="2"/>
  <c r="J168" i="2"/>
  <c r="AA168" i="2"/>
  <c r="B168" i="2" s="1"/>
  <c r="AB168" i="2"/>
  <c r="AC168" i="2"/>
  <c r="H169" i="2"/>
  <c r="J169" i="2"/>
  <c r="AA169" i="2"/>
  <c r="AB169" i="2"/>
  <c r="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B176" i="2" s="1"/>
  <c r="AB176" i="2"/>
  <c r="AC176" i="2"/>
  <c r="H177" i="2"/>
  <c r="J177" i="2"/>
  <c r="AA177" i="2"/>
  <c r="AB177" i="2"/>
  <c r="B177" i="2" s="1"/>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c r="AC183" i="2"/>
  <c r="H184" i="2"/>
  <c r="J184" i="2"/>
  <c r="AA184" i="2"/>
  <c r="B184" i="2" s="1"/>
  <c r="AB184" i="2"/>
  <c r="AC184" i="2"/>
  <c r="H185" i="2"/>
  <c r="J185" i="2"/>
  <c r="AA185" i="2"/>
  <c r="AB185" i="2"/>
  <c r="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AB190" i="2"/>
  <c r="AC190" i="2"/>
  <c r="H191" i="2"/>
  <c r="J191" i="2"/>
  <c r="AA191" i="2"/>
  <c r="AB191" i="2"/>
  <c r="B191" i="2" s="1"/>
  <c r="AC191" i="2"/>
  <c r="H192" i="2"/>
  <c r="J192" i="2"/>
  <c r="AA192" i="2"/>
  <c r="B192" i="2" s="1"/>
  <c r="AB192" i="2"/>
  <c r="AC192" i="2"/>
  <c r="H193" i="2"/>
  <c r="J193" i="2"/>
  <c r="AA193" i="2"/>
  <c r="AB193" i="2"/>
  <c r="B193" i="2" s="1"/>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c r="AC199" i="2"/>
  <c r="H200" i="2"/>
  <c r="J200" i="2"/>
  <c r="AA200" i="2"/>
  <c r="B200" i="2" s="1"/>
  <c r="AB200" i="2"/>
  <c r="AC200" i="2"/>
  <c r="H201" i="2"/>
  <c r="J201" i="2"/>
  <c r="AA201" i="2"/>
  <c r="AB201" i="2"/>
  <c r="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AB206" i="2"/>
  <c r="AC206" i="2"/>
  <c r="AB3" i="4"/>
  <c r="AC3" i="4"/>
  <c r="AD3" i="4"/>
  <c r="AE3" i="4"/>
  <c r="J3" i="4" s="1"/>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U16" i="4" l="1"/>
  <c r="AQ16" i="4"/>
  <c r="X16" i="4"/>
  <c r="F16" i="4" s="1"/>
  <c r="AT16" i="4"/>
  <c r="H2" i="2"/>
  <c r="B204" i="2"/>
  <c r="B188" i="2"/>
  <c r="B172" i="2"/>
  <c r="B156" i="2"/>
  <c r="B140" i="2"/>
  <c r="B124" i="2"/>
  <c r="B108" i="2"/>
  <c r="B92" i="2"/>
  <c r="B76" i="2"/>
  <c r="B60" i="2"/>
  <c r="B44" i="2"/>
  <c r="B28" i="2"/>
  <c r="B12" i="2"/>
  <c r="B9" i="2"/>
  <c r="J17" i="4"/>
  <c r="J14" i="4"/>
  <c r="B198" i="2"/>
  <c r="B182" i="2"/>
  <c r="B166" i="2"/>
  <c r="B150" i="2"/>
  <c r="B134" i="2"/>
  <c r="B118" i="2"/>
  <c r="B102" i="2"/>
  <c r="B86" i="2"/>
  <c r="B70" i="2"/>
  <c r="B54" i="2"/>
  <c r="B38" i="2"/>
  <c r="B22" i="2"/>
  <c r="Y24" i="4"/>
  <c r="J16" i="4"/>
  <c r="J15" i="4"/>
  <c r="B202" i="2"/>
  <c r="B186" i="2"/>
  <c r="B170" i="2"/>
  <c r="B154" i="2"/>
  <c r="B138" i="2"/>
  <c r="B122" i="2"/>
  <c r="B106" i="2"/>
  <c r="B90" i="2"/>
  <c r="B74" i="2"/>
  <c r="B58" i="2"/>
  <c r="B42" i="2"/>
  <c r="B26" i="2"/>
  <c r="B10" i="2"/>
  <c r="AR18" i="4"/>
  <c r="A2" i="2"/>
  <c r="J4" i="4"/>
  <c r="B196" i="2"/>
  <c r="B180" i="2"/>
  <c r="B164" i="2"/>
  <c r="B148" i="2"/>
  <c r="B132" i="2"/>
  <c r="B116" i="2"/>
  <c r="B100" i="2"/>
  <c r="B84" i="2"/>
  <c r="B68" i="2"/>
  <c r="B52" i="2"/>
  <c r="B36" i="2"/>
  <c r="B20" i="2"/>
  <c r="B2" i="2"/>
  <c r="B206" i="2"/>
  <c r="B190" i="2"/>
  <c r="B174" i="2"/>
  <c r="B158" i="2"/>
  <c r="B142" i="2"/>
  <c r="B126" i="2"/>
  <c r="B110" i="2"/>
  <c r="B94" i="2"/>
  <c r="B78" i="2"/>
  <c r="B62" i="2"/>
  <c r="C2" i="2"/>
  <c r="AD2" i="2" s="1"/>
  <c r="J2" i="2"/>
  <c r="J8" i="4"/>
  <c r="J7" i="4"/>
  <c r="J5" i="4"/>
  <c r="AQ15" i="4"/>
  <c r="AU15" i="4"/>
  <c r="AT15" i="4"/>
  <c r="Y15" i="4"/>
  <c r="X15" i="4"/>
  <c r="K15" i="4" s="1"/>
  <c r="BU3" i="4"/>
  <c r="BT3" i="4" s="1"/>
  <c r="BW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X17" i="4"/>
  <c r="K17" i="4" s="1"/>
  <c r="AU17" i="4"/>
  <c r="Y17" i="4"/>
  <c r="AR17" i="4"/>
  <c r="AS17" i="4"/>
  <c r="J18" i="4"/>
  <c r="AD12" i="4"/>
  <c r="J12" i="4" s="1"/>
  <c r="X24" i="4"/>
  <c r="BU2" i="4"/>
  <c r="BU11" i="4"/>
  <c r="BT11" i="4" s="1"/>
  <c r="J11" i="4"/>
  <c r="BU12" i="4"/>
  <c r="BU4" i="4"/>
  <c r="BU14" i="4"/>
  <c r="BU13" i="4"/>
  <c r="AQ18" i="4"/>
  <c r="AU18" i="4"/>
  <c r="BU8" i="4"/>
  <c r="BU16" i="4"/>
  <c r="BT10" i="4"/>
  <c r="BW10" i="4" s="1"/>
  <c r="BU6" i="4"/>
  <c r="BU5" i="4"/>
  <c r="BU9" i="4"/>
  <c r="V24" i="4"/>
  <c r="V20" i="4"/>
  <c r="Y20" i="4" s="1"/>
  <c r="Y25" i="4" s="1"/>
  <c r="F17" i="4" l="1"/>
  <c r="G17" i="4"/>
  <c r="E17" i="4"/>
  <c r="H17" i="4"/>
  <c r="G16" i="4"/>
  <c r="K16" i="4"/>
  <c r="E16" i="4"/>
  <c r="H16" i="4"/>
  <c r="J3" i="2"/>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G14" i="4" l="1"/>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7"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I15" i="4" l="1"/>
  <c r="I16" i="4"/>
  <c r="H5" i="4"/>
  <c r="BV5" i="4"/>
  <c r="BV8" i="4"/>
  <c r="I7" i="4"/>
  <c r="H6" i="4"/>
  <c r="G5" i="4"/>
  <c r="H3" i="4"/>
  <c r="T38" i="4"/>
  <c r="AU8" i="4" s="1"/>
  <c r="Y19" i="4" s="1"/>
  <c r="I23" i="4" s="1"/>
  <c r="U38" i="4"/>
  <c r="F7" i="4"/>
  <c r="I6" i="4"/>
  <c r="H4" i="4"/>
  <c r="I4" i="4"/>
  <c r="F4" i="4"/>
  <c r="G4" i="4"/>
  <c r="E4" i="4"/>
  <c r="F3" i="4"/>
  <c r="I3" i="4"/>
  <c r="AT8" i="4"/>
  <c r="X8" i="4"/>
  <c r="K8" i="4" s="1"/>
  <c r="AQ8" i="4"/>
  <c r="AR8" i="4"/>
  <c r="AS8" i="4"/>
  <c r="I8" i="4"/>
  <c r="F5" i="4"/>
  <c r="K5" i="4"/>
  <c r="E7" i="4"/>
  <c r="H7" i="4"/>
  <c r="E6" i="4"/>
  <c r="G7" i="4"/>
  <c r="I5" i="4"/>
  <c r="G3" i="4"/>
  <c r="K3" i="4"/>
  <c r="I14" i="4"/>
  <c r="I9" i="4"/>
  <c r="I11" i="4"/>
  <c r="I12" i="4"/>
  <c r="I13" i="4"/>
  <c r="I10" i="4"/>
  <c r="G6" i="4"/>
  <c r="K6" i="4"/>
  <c r="Y8" i="4" l="1"/>
  <c r="G8" i="4"/>
  <c r="F8" i="4"/>
  <c r="H8" i="4"/>
  <c r="E8" i="4"/>
</calcChain>
</file>

<file path=xl/sharedStrings.xml><?xml version="1.0" encoding="utf-8"?>
<sst xmlns="http://schemas.openxmlformats.org/spreadsheetml/2006/main" count="2814" uniqueCount="775">
  <si>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</si>
  <si>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</si>
  <si>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</si>
  <si>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</si>
  <si>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</si>
  <si>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</si>
  <si>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</si>
  <si>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</si>
  <si>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</si>
  <si>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</si>
  <si>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</si>
  <si>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</si>
  <si>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</si>
  <si>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</si>
  <si>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</si>
  <si>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</si>
  <si>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</si>
  <si>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</si>
  <si>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</si>
  <si>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</si>
  <si>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</si>
  <si>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</si>
  <si>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</si>
  <si>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</si>
  <si>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</si>
  <si>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</si>
  <si>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</si>
  <si>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</si>
  <si>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</si>
  <si>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</si>
  <si>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</si>
  <si>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</si>
  <si>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</si>
  <si>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</si>
  <si>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</si>
  <si>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</si>
  <si>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</si>
  <si>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</si>
  <si>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</si>
  <si>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</si>
  <si>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</si>
  <si>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</si>
  <si>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</si>
  <si>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</si>
  <si>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</si>
  <si>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</si>
  <si>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</si>
  <si>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</si>
  <si>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</si>
  <si>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</si>
  <si>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</si>
  <si>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</si>
  <si>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</si>
  <si>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</si>
  <si>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</si>
  <si>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</si>
  <si>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</si>
  <si>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</si>
  <si>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</si>
  <si>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</si>
  <si>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</si>
  <si>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</si>
  <si>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</si>
  <si>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</si>
  <si>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</si>
  <si>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</si>
  <si>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</si>
  <si>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</si>
  <si>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</si>
  <si>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</si>
  <si>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</si>
  <si>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</si>
  <si>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</si>
  <si>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</si>
  <si>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</si>
  <si>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</si>
  <si>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</si>
  <si>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</si>
  <si>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</si>
  <si>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</si>
  <si>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</si>
  <si>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</si>
  <si>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</si>
  <si>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</si>
  <si>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</si>
  <si>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</si>
  <si>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</si>
  <si>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</si>
  <si>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</si>
  <si>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</si>
  <si>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</si>
  <si>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</si>
  <si>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</si>
  <si>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</si>
  <si>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</si>
  <si>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</si>
  <si>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</si>
  <si>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</si>
  <si>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</si>
  <si>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</si>
  <si>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</si>
  <si>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</si>
  <si>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</si>
  <si>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</si>
  <si>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</si>
  <si>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</si>
  <si>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</si>
  <si>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</si>
  <si>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</si>
  <si>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</si>
  <si>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</si>
  <si>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</si>
  <si>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</si>
  <si>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</si>
  <si>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</si>
  <si>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</si>
  <si>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</si>
  <si>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</si>
  <si>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</si>
  <si>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</si>
  <si>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</si>
  <si>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</si>
  <si>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</si>
  <si>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</si>
  <si>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</si>
  <si>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</si>
  <si>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</si>
  <si>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</si>
  <si>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</si>
  <si>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</si>
  <si>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</si>
  <si>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</si>
  <si>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</si>
  <si>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</si>
  <si>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</si>
  <si>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</si>
  <si>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</si>
  <si>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</si>
  <si>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</si>
  <si>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</si>
  <si>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</si>
  <si>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</si>
  <si>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</si>
  <si>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</si>
  <si>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</si>
  <si>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</si>
  <si>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</si>
  <si>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</si>
  <si>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</si>
  <si>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</si>
  <si>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</si>
  <si>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</si>
  <si>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</si>
  <si>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</si>
  <si>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</si>
  <si>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</si>
  <si>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</si>
  <si>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</si>
  <si>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</si>
  <si>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</si>
  <si>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</si>
  <si>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</si>
  <si>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</si>
  <si>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</si>
  <si>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</si>
  <si>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</si>
  <si>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</si>
  <si>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</si>
  <si>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</si>
  <si>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</si>
  <si>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</si>
  <si>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</si>
  <si>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</si>
  <si>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</si>
  <si>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</si>
  <si>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</si>
  <si>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</si>
  <si>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</si>
  <si>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</si>
  <si>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</si>
  <si>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</si>
  <si>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</si>
  <si>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</si>
  <si>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</si>
  <si>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</si>
  <si>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</si>
  <si>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</si>
  <si>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</si>
  <si>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</si>
  <si>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</si>
  <si>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</si>
  <si>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</si>
  <si>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</si>
  <si>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</si>
  <si>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</si>
  <si>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</si>
  <si>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</si>
  <si>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</si>
  <si>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</si>
  <si>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</si>
  <si>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</si>
  <si>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</si>
  <si>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</si>
  <si>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</si>
  <si>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</si>
  <si>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</si>
  <si>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</si>
  <si>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</si>
  <si>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</si>
  <si>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</si>
  <si>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</si>
  <si>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</si>
  <si>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</si>
  <si>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</si>
  <si>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</si>
  <si>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</si>
  <si>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</si>
  <si>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</si>
  <si>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</si>
  <si>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</si>
  <si>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</si>
  <si>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</si>
  <si>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</si>
  <si>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</si>
  <si>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</si>
  <si>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</si>
  <si>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</si>
  <si>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</si>
  <si>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</si>
  <si>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</si>
  <si>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</si>
  <si>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</si>
  <si>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</si>
  <si>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</si>
  <si>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</si>
  <si>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</si>
  <si>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</si>
  <si>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</si>
  <si>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</si>
  <si>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</si>
  <si>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</si>
  <si>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</si>
  <si>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</si>
  <si>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</si>
  <si>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</si>
  <si>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</si>
  <si>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</si>
  <si>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</si>
  <si>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</si>
  <si>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</si>
  <si>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</si>
  <si>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</si>
  <si>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</si>
  <si>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</si>
  <si>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</si>
  <si>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</si>
  <si>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</si>
  <si>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</si>
  <si>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</si>
  <si>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</si>
  <si>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</si>
  <si>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</si>
  <si>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</si>
  <si>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</si>
  <si>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</si>
  <si>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</si>
  <si>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</si>
  <si>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</si>
  <si>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</si>
  <si>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</si>
  <si>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</si>
  <si>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</si>
  <si>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</si>
  <si>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</si>
  <si>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</si>
  <si>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</si>
  <si>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</si>
  <si>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</si>
  <si>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</si>
  <si>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</si>
  <si>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</si>
  <si>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</si>
  <si>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</si>
  <si>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</si>
  <si>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</si>
  <si>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</si>
  <si>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</si>
  <si>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</si>
  <si>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</si>
  <si>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</si>
  <si>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</si>
  <si>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</si>
  <si>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</si>
  <si>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</si>
  <si>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</si>
  <si>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</si>
  <si>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</si>
  <si>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</si>
  <si>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</si>
  <si>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</si>
  <si>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</si>
  <si>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</si>
  <si>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</si>
  <si>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</si>
  <si>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</si>
  <si>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</si>
  <si>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</si>
  <si>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</si>
  <si>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</si>
  <si>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</si>
  <si>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</si>
  <si>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</si>
  <si>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</si>
  <si>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</si>
  <si>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</si>
  <si>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</si>
  <si>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</si>
  <si>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</si>
  <si>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</si>
  <si>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</si>
  <si>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</si>
  <si>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</si>
  <si>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</si>
  <si>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</si>
  <si>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</si>
  <si>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</si>
  <si>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</si>
  <si>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</si>
  <si>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</si>
  <si>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</si>
  <si>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</si>
  <si>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</si>
  <si>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</si>
  <si>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</si>
  <si>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</si>
  <si>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</si>
  <si>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</si>
  <si>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</si>
  <si>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</si>
  <si>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</si>
  <si>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</si>
  <si>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</si>
  <si>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</si>
  <si>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</si>
  <si>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</si>
  <si>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</si>
  <si>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</si>
  <si>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</si>
  <si>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</si>
  <si>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</si>
  <si>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</si>
  <si>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</si>
  <si>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</si>
  <si>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</si>
  <si>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</si>
  <si>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</si>
  <si>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</si>
  <si>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</si>
  <si>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</si>
  <si>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</si>
  <si>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</si>
  <si>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</si>
  <si>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</si>
  <si>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</si>
  <si>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</si>
  <si>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</si>
  <si>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</si>
  <si>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</si>
  <si>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</si>
  <si>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</si>
  <si>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</si>
  <si>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</si>
  <si>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</si>
  <si>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</si>
  <si>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</si>
  <si>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</si>
  <si>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</si>
  <si>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</si>
  <si>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</si>
  <si>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</si>
  <si>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</si>
  <si>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</si>
  <si>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</si>
  <si>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</si>
  <si>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</si>
  <si>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</si>
  <si>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</si>
  <si>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</si>
  <si>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</si>
  <si>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</si>
  <si>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</si>
  <si>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</si>
  <si>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</si>
  <si>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</si>
  <si>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</si>
  <si>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</si>
  <si>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</si>
  <si>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</si>
  <si>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</si>
  <si>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</si>
  <si>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</si>
  <si>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</si>
  <si>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</si>
  <si>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</si>
  <si>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</si>
  <si>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</si>
  <si>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</si>
  <si>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</si>
  <si>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</si>
  <si>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</si>
  <si>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</si>
  <si>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</si>
  <si>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</si>
  <si>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</si>
  <si>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</si>
  <si>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</si>
  <si>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</si>
  <si>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</si>
  <si>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</si>
  <si>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</si>
  <si>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</si>
  <si>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</si>
  <si>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</si>
  <si>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</si>
  <si>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</si>
  <si>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</si>
  <si>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</si>
  <si>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</si>
  <si>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</si>
  <si>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</si>
  <si>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</si>
  <si>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</si>
  <si>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</si>
  <si>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</si>
  <si>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</si>
  <si>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</si>
  <si>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</si>
  <si>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</si>
  <si>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</si>
  <si>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</si>
  <si>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</si>
  <si>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</si>
  <si>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</si>
  <si>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</si>
  <si>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</si>
  <si>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</si>
  <si>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</si>
  <si>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</si>
  <si>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</si>
  <si>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</si>
  <si>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</si>
  <si>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</si>
  <si>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</si>
  <si>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</si>
  <si>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</si>
  <si>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</si>
  <si>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</si>
  <si>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</si>
  <si>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</si>
  <si>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</si>
  <si>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</si>
  <si>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</si>
  <si>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</si>
  <si>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</si>
  <si>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</si>
  <si>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</si>
  <si>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</si>
  <si>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</si>
  <si>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</si>
  <si>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</si>
  <si>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</si>
  <si>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</si>
  <si>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</si>
  <si>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</si>
  <si>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</si>
  <si>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</si>
  <si>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</si>
  <si>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</si>
  <si>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</si>
  <si>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</si>
  <si>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</si>
  <si>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</si>
  <si>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</si>
  <si>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</si>
  <si>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</si>
  <si>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</si>
  <si>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</si>
  <si>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</si>
  <si>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</si>
  <si>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</si>
  <si>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</si>
  <si>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</si>
  <si>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</si>
  <si>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</si>
  <si>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</si>
  <si>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</si>
  <si>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</si>
  <si>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</si>
  <si>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</si>
  <si>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</si>
  <si>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</si>
  <si>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</si>
  <si>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</si>
  <si>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</si>
  <si>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</si>
  <si>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</si>
  <si>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</si>
  <si>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</si>
  <si>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</si>
  <si>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</si>
  <si>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</si>
  <si>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</si>
  <si>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</si>
  <si>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</si>
  <si>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</si>
  <si>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</si>
  <si>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</si>
  <si>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</si>
  <si>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</si>
  <si>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</si>
  <si>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</si>
  <si>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</si>
  <si>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</si>
  <si>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</si>
  <si>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</si>
  <si>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</si>
  <si>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</si>
  <si>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</si>
  <si>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</si>
  <si>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</si>
  <si>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</si>
  <si>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</si>
  <si>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</si>
  <si>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</si>
  <si>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</si>
  <si>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</si>
  <si>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</si>
  <si>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</si>
  <si>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</si>
  <si>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</si>
  <si>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</si>
  <si>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</si>
  <si>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</si>
  <si>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</si>
  <si>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</si>
  <si>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</si>
  <si>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</si>
  <si>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</si>
  <si>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</si>
  <si>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</si>
  <si>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</si>
  <si>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</si>
  <si>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</si>
  <si>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</si>
  <si>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</si>
  <si>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</si>
  <si>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</si>
  <si>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</si>
  <si>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</si>
  <si>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</si>
  <si>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</si>
  <si>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</si>
  <si>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</si>
  <si>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</si>
  <si>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</si>
  <si>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</si>
  <si>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</si>
  <si>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</si>
  <si>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</si>
  <si>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</si>
  <si>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</si>
  <si>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</si>
  <si>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</si>
  <si>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</si>
  <si>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</si>
  <si>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</si>
  <si>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</si>
  <si>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</si>
  <si>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</si>
  <si>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</si>
  <si>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</si>
  <si>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</si>
  <si>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</si>
  <si>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</si>
  <si>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</si>
  <si>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</si>
  <si>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</si>
  <si>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</si>
  <si>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</si>
  <si>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</si>
  <si>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</si>
  <si>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</si>
  <si>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</si>
  <si>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</si>
  <si>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</si>
  <si>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</si>
  <si>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</si>
  <si>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</si>
  <si>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</si>
  <si>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</si>
  <si>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</si>
  <si>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</si>
  <si>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</si>
  <si>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</si>
  <si>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</si>
  <si>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</si>
  <si>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</si>
  <si>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</si>
  <si>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</si>
  <si>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</si>
  <si>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</si>
  <si>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</si>
  <si>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</si>
  <si>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</si>
  <si>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</si>
  <si>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</si>
  <si>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</si>
  <si>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</si>
  <si>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</si>
  <si>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</si>
  <si>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</si>
  <si>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</si>
  <si>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</si>
  <si>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</si>
  <si>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</si>
  <si>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</si>
  <si>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</si>
  <si>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</si>
  <si>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</si>
  <si>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</si>
  <si>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</si>
  <si>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</si>
  <si>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</si>
  <si>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</si>
  <si>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</si>
  <si>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</si>
  <si>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</si>
  <si>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</si>
  <si>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</si>
  <si>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</si>
  <si>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</si>
  <si>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</si>
  <si>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</si>
  <si>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</si>
  <si>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</si>
  <si>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</si>
  <si>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</si>
  <si>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</si>
  <si>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</si>
  <si>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</si>
  <si>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</si>
  <si>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</si>
  <si>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</si>
  <si>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</si>
  <si>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</si>
  <si>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</si>
  <si>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</si>
  <si>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</si>
  <si>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</si>
  <si>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</si>
  <si>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</si>
  <si>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</si>
  <si>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</si>
  <si>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</si>
  <si>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</si>
  <si>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</si>
  <si>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</si>
  <si>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</si>
  <si>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</si>
  <si>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</si>
  <si>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</si>
  <si>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</si>
  <si>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</si>
  <si>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</si>
  <si>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</si>
  <si>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</si>
  <si>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</si>
  <si>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</si>
  <si>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</si>
  <si>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</si>
  <si>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</si>
  <si>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</si>
  <si>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</si>
  <si>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</si>
  <si>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</si>
  <si>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</si>
  <si>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</si>
  <si>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</si>
  <si>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</si>
  <si>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</si>
  <si>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</si>
  <si>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</si>
  <si>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</si>
  <si>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</si>
  <si>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</si>
  <si>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</si>
  <si>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</si>
  <si>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</si>
  <si>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</si>
  <si>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</si>
  <si>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</si>
  <si>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</si>
  <si>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</si>
  <si>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</si>
  <si>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</si>
  <si>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</si>
  <si>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</si>
  <si>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</si>
  <si>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</si>
  <si>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</si>
  <si>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</si>
  <si>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</si>
  <si>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</si>
  <si>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</si>
  <si>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</si>
  <si>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</si>
  <si>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</si>
  <si>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</si>
  <si>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</si>
  <si>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</si>
  <si>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</si>
  <si>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</si>
  <si>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</si>
  <si>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</si>
  <si>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</si>
  <si>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</si>
  <si>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</si>
  <si>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</si>
  <si>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</si>
  <si>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</si>
  <si>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</si>
  <si>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</si>
  <si>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</si>
  <si>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</si>
  <si>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</si>
  <si>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</si>
  <si>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</si>
  <si>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</si>
  <si>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</si>
  <si>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</si>
  <si>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</si>
  <si>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</si>
  <si>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</si>
  <si>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</si>
  <si>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</si>
  <si>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</si>
  <si>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</si>
  <si>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</si>
  <si>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</si>
  <si>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</si>
  <si>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</si>
  <si>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</si>
  <si>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</si>
  <si>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</si>
  <si>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</si>
  <si>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</si>
  <si>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</si>
  <si>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</si>
  <si>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</si>
  <si>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</si>
  <si>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Hargarrz</t>
  </si>
  <si>
    <t>Kharrakha</t>
  </si>
  <si>
    <t>Bhakrra</t>
  </si>
  <si>
    <t>Harrzakk</t>
  </si>
  <si>
    <t>Karzharr</t>
  </si>
  <si>
    <t>Garrakk</t>
  </si>
  <si>
    <t>Tharped</t>
  </si>
  <si>
    <t>Mihzzal</t>
  </si>
  <si>
    <t>Earslizer</t>
  </si>
  <si>
    <t>Butcherer</t>
  </si>
  <si>
    <t>Naifer</t>
  </si>
  <si>
    <t>Earstealer</t>
  </si>
  <si>
    <t>Heelgnawer</t>
  </si>
  <si>
    <t>Daniel Tavast - imp - 21827</t>
  </si>
  <si>
    <t>Fire Hooves (Brålörs)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</si>
</sst>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3" val="0"/>
</file>

<file path=xl/ctrlProps/ctrlProp10.xml><?xml version="1.0" encoding="utf-8"?>
<formControlPr xmlns="http://schemas.microsoft.com/office/spreadsheetml/2009/9/main" objectType="Drop" dropLines="15" dropStyle="combo" dx="16" fmlaLink="$AP$11" fmlaRange="$BT$1:$BT$15" noThreeD="1" sel="4"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1"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2" val="0"/>
</file>

<file path=xl/ctrlProps/ctrlProp16.xml><?xml version="1.0" encoding="utf-8"?>
<formControlPr xmlns="http://schemas.microsoft.com/office/spreadsheetml/2009/9/main" objectType="Drop" dropLines="15" dropStyle="combo" dx="16" fmlaLink="$AP$17" fmlaRange="$BT$1:$BT$15" noThreeD="1" sel="2"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1"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4"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0" sqref="I20:K20"/>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Hobgoblin</v>
      </c>
      <c r="BU2" s="141" t="str">
        <f>HLOOKUP(I$21,BZ$2:CW$16,2,FALSE)</f>
        <v>Hobgoblin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760</v>
      </c>
      <c r="D3" s="8" t="str">
        <f t="shared" ref="D3:D18" si="4">IF(AP3&lt;=1,"",VLOOKUP(AP3,BS:BT,2,FALSE))</f>
        <v>Chaos Dwarf Blocker</v>
      </c>
      <c r="E3" s="9">
        <f t="shared" ref="E3:E18" si="5">IF(D3&lt;&gt;"",IF(X3="Star",VLOOKUP(D3,$AX:$BD,2,FALSE),VLOOKUP(D3,$AX:$BD,2,FALSE)+N3+IF(AJ3=2,1)+IF(AK3=2,1)+IF(AL3=2,1)+IF(AM3=2,1)+IF(AN3=2,1)+IF(AO3=2,1)),"")</f>
        <v>4</v>
      </c>
      <c r="F3" s="10">
        <f t="shared" ref="F3:F18" si="6">IF(D3&lt;&gt;"",IF(X3="Star",VLOOKUP(D3,$AX:$BD,3,FALSE),VLOOKUP(D3,$AX:$BD,3,FALSE)+O3+IF(AJ3=5,1)+IF(AK3=5,1)+IF(AL3=5,1)+IF(AM3=5,1)+IF(AN3=5,1)+IF(AO3=5,1)),"")</f>
        <v>3</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Thick Skull,  Block,  Tackle</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70000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3</v>
      </c>
      <c r="AQ3" s="32">
        <f t="shared" ref="AQ3:AQ18" si="19">VLOOKUP(D3,$AX:$BD,2,FALSE)</f>
        <v>4</v>
      </c>
      <c r="AR3" s="32">
        <f t="shared" ref="AR3:AR18" si="20">VLOOKUP(D3,$AX:$BD,3,FALSE)</f>
        <v>3</v>
      </c>
      <c r="AS3" s="32">
        <f t="shared" ref="AS3:AS18" si="21">VLOOKUP(D3,$AX:$BD,4,FALSE)</f>
        <v>2</v>
      </c>
      <c r="AT3" s="32">
        <f t="shared" ref="AT3:AT18" si="22">VLOOKUP(D3,$AX:$BD,5,FALSE)</f>
        <v>9</v>
      </c>
      <c r="AU3" s="217">
        <f t="shared" ref="AU3:AU18" si="23">IF(L3&lt;&gt;"",0,(IF(D3&lt;&gt;"",VLOOKUP(D3,AX:BD,7,FALSE)+(Z3+T33+U33+V33+W33+X33+Y33)*1000,0)))</f>
        <v>70000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Dwarf Blocker</v>
      </c>
      <c r="BU3" s="141" t="str">
        <f>HLOOKUP(I$21,BZ$2:CW$16,3,FALSE)</f>
        <v>Chaos Dwarf Blocker</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761</v>
      </c>
      <c r="D4" s="8" t="str">
        <f t="shared" si="4"/>
        <v>Chaos Dwarf Blocker</v>
      </c>
      <c r="E4" s="9">
        <f t="shared" si="5"/>
        <v>4</v>
      </c>
      <c r="F4" s="10">
        <f t="shared" si="6"/>
        <v>3</v>
      </c>
      <c r="G4" s="11">
        <f t="shared" si="7"/>
        <v>2</v>
      </c>
      <c r="H4" s="12">
        <f t="shared" si="8"/>
        <v>9</v>
      </c>
      <c r="I4" s="201" t="str">
        <f t="shared" si="9"/>
        <v>Thick Skull,  Block,  Tackle</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70000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3</v>
      </c>
      <c r="AQ4" s="32">
        <f t="shared" si="19"/>
        <v>4</v>
      </c>
      <c r="AR4" s="32">
        <f t="shared" si="20"/>
        <v>3</v>
      </c>
      <c r="AS4" s="32">
        <f t="shared" si="21"/>
        <v>2</v>
      </c>
      <c r="AT4" s="32">
        <f t="shared" si="22"/>
        <v>9</v>
      </c>
      <c r="AU4" s="217">
        <f t="shared" si="23"/>
        <v>70000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Bull Centaur</v>
      </c>
      <c r="BU4" s="141" t="str">
        <f>HLOOKUP(I$21,BZ$2:CW$16,4,FALSE)</f>
        <v>Bull Centaur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762</v>
      </c>
      <c r="D5" s="8" t="str">
        <f t="shared" si="4"/>
        <v>Chaos Dwarf Blocker</v>
      </c>
      <c r="E5" s="9">
        <f t="shared" si="5"/>
        <v>4</v>
      </c>
      <c r="F5" s="10">
        <f t="shared" si="6"/>
        <v>3</v>
      </c>
      <c r="G5" s="11">
        <f t="shared" si="7"/>
        <v>2</v>
      </c>
      <c r="H5" s="12">
        <f t="shared" si="8"/>
        <v>9</v>
      </c>
      <c r="I5" s="201" t="str">
        <f t="shared" si="9"/>
        <v>Thick Skull,  Block,  Tackle</v>
      </c>
      <c r="J5" s="282" t="str">
        <f t="shared" si="24"/>
        <v/>
      </c>
      <c r="K5" s="13" t="str">
        <f t="shared" si="10"/>
        <v/>
      </c>
      <c r="L5" s="116"/>
      <c r="M5" s="116"/>
      <c r="N5" s="117"/>
      <c r="O5" s="118"/>
      <c r="P5" s="119"/>
      <c r="Q5" s="120"/>
      <c r="R5" s="121"/>
      <c r="S5" s="122"/>
      <c r="T5" s="121"/>
      <c r="U5" s="122"/>
      <c r="V5" s="123"/>
      <c r="W5" s="124"/>
      <c r="X5" s="211">
        <f t="shared" si="11"/>
        <v>0</v>
      </c>
      <c r="Y5" s="128">
        <f t="shared" si="12"/>
        <v>70000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3</v>
      </c>
      <c r="AQ5" s="32">
        <f t="shared" si="19"/>
        <v>4</v>
      </c>
      <c r="AR5" s="32">
        <f t="shared" si="20"/>
        <v>3</v>
      </c>
      <c r="AS5" s="32">
        <f t="shared" si="21"/>
        <v>2</v>
      </c>
      <c r="AT5" s="32">
        <f t="shared" si="22"/>
        <v>9</v>
      </c>
      <c r="AU5" s="217">
        <f t="shared" si="23"/>
        <v>70000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 xml:space="preserve">Minotaur </v>
      </c>
      <c r="BU5" s="141" t="str">
        <f>HLOOKUP(I$21,BZ$2:CW$16,5,FALSE)</f>
        <v xml:space="preserve">Minotaur </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763</v>
      </c>
      <c r="D6" s="8" t="str">
        <f t="shared" si="4"/>
        <v>Chaos Dwarf Blocker</v>
      </c>
      <c r="E6" s="9">
        <f t="shared" si="5"/>
        <v>4</v>
      </c>
      <c r="F6" s="10">
        <f t="shared" si="6"/>
        <v>3</v>
      </c>
      <c r="G6" s="11">
        <f t="shared" si="7"/>
        <v>2</v>
      </c>
      <c r="H6" s="12">
        <f t="shared" si="8"/>
        <v>9</v>
      </c>
      <c r="I6" s="201" t="str">
        <f t="shared" si="9"/>
        <v>Thick Skull,  Block,  Tackle</v>
      </c>
      <c r="J6" s="282" t="str">
        <f t="shared" si="24"/>
        <v>, Guard</v>
      </c>
      <c r="K6" s="13" t="str">
        <f t="shared" si="10"/>
        <v/>
      </c>
      <c r="L6" s="116"/>
      <c r="M6" s="116"/>
      <c r="N6" s="117"/>
      <c r="O6" s="118"/>
      <c r="P6" s="119"/>
      <c r="Q6" s="120"/>
      <c r="R6" s="121"/>
      <c r="S6" s="122"/>
      <c r="T6" s="121"/>
      <c r="U6" s="122"/>
      <c r="V6" s="123"/>
      <c r="W6" s="124"/>
      <c r="X6" s="211">
        <f t="shared" si="11"/>
        <v>0</v>
      </c>
      <c r="Y6" s="128">
        <f t="shared" si="12"/>
        <v>70000</v>
      </c>
      <c r="Z6" s="244"/>
      <c r="AA6" s="266"/>
      <c r="AB6" s="286" t="str">
        <f t="shared" si="13"/>
        <v/>
      </c>
      <c r="AC6" s="286" t="str">
        <f t="shared" si="14"/>
        <v/>
      </c>
      <c r="AD6" s="286" t="str">
        <f t="shared" si="15"/>
        <v/>
      </c>
      <c r="AE6" s="286" t="str">
        <f t="shared" si="16"/>
        <v/>
      </c>
      <c r="AF6" s="286" t="str">
        <f t="shared" si="17"/>
        <v/>
      </c>
      <c r="AG6" s="286" t="str">
        <f t="shared" si="18"/>
        <v/>
      </c>
      <c r="AH6" s="302" t="s">
        <v>445</v>
      </c>
      <c r="AI6" s="231"/>
      <c r="AJ6" s="283">
        <v>1</v>
      </c>
      <c r="AK6" s="283">
        <v>1</v>
      </c>
      <c r="AL6" s="283">
        <v>1</v>
      </c>
      <c r="AM6" s="283">
        <v>1</v>
      </c>
      <c r="AN6" s="283">
        <v>1</v>
      </c>
      <c r="AO6" s="283">
        <v>1</v>
      </c>
      <c r="AP6" s="37">
        <v>3</v>
      </c>
      <c r="AQ6" s="32">
        <f t="shared" si="19"/>
        <v>4</v>
      </c>
      <c r="AR6" s="32">
        <f t="shared" si="20"/>
        <v>3</v>
      </c>
      <c r="AS6" s="32">
        <f t="shared" si="21"/>
        <v>2</v>
      </c>
      <c r="AT6" s="32">
        <f t="shared" si="22"/>
        <v>9</v>
      </c>
      <c r="AU6" s="217">
        <f t="shared" si="23"/>
        <v>70000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*Nobbla Blackwart</v>
      </c>
      <c r="BU6" s="141" t="str">
        <f>HLOOKUP(I$21,BZ$2:CW$16,6,FALSE)</f>
        <v>*Nobbla Blackwart</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764</v>
      </c>
      <c r="D7" s="8" t="str">
        <f t="shared" si="4"/>
        <v>Chaos Dwarf Blocker</v>
      </c>
      <c r="E7" s="9">
        <f t="shared" si="5"/>
        <v>4</v>
      </c>
      <c r="F7" s="10">
        <f t="shared" si="6"/>
        <v>3</v>
      </c>
      <c r="G7" s="11">
        <f t="shared" si="7"/>
        <v>2</v>
      </c>
      <c r="H7" s="12">
        <f t="shared" si="8"/>
        <v>9</v>
      </c>
      <c r="I7" s="201" t="str">
        <f t="shared" si="9"/>
        <v>Thick Skull,  Block,  Tackle</v>
      </c>
      <c r="J7" s="282" t="str">
        <f t="shared" si="24"/>
        <v>, Guard</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t="s">
        <v>445</v>
      </c>
      <c r="AI7" s="231"/>
      <c r="AJ7" s="283">
        <v>1</v>
      </c>
      <c r="AK7" s="283">
        <v>1</v>
      </c>
      <c r="AL7" s="283">
        <v>1</v>
      </c>
      <c r="AM7" s="283">
        <v>1</v>
      </c>
      <c r="AN7" s="283">
        <v>1</v>
      </c>
      <c r="AO7" s="283">
        <v>1</v>
      </c>
      <c r="AP7" s="37">
        <v>3</v>
      </c>
      <c r="AQ7" s="32">
        <f t="shared" si="19"/>
        <v>4</v>
      </c>
      <c r="AR7" s="32">
        <f t="shared" si="20"/>
        <v>3</v>
      </c>
      <c r="AS7" s="32">
        <f t="shared" si="21"/>
        <v>2</v>
      </c>
      <c r="AT7" s="32">
        <f t="shared" si="22"/>
        <v>9</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*Zzharg Mad Eye</v>
      </c>
      <c r="BU7" s="141" t="str">
        <f>HLOOKUP(I$21,BZ$2:CW$16,7,FALSE)</f>
        <v>*Zzharg Mad Eye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765</v>
      </c>
      <c r="D8" s="8" t="str">
        <f t="shared" si="4"/>
        <v>Chaos Dwarf Blocker</v>
      </c>
      <c r="E8" s="9">
        <f t="shared" si="5"/>
        <v>4</v>
      </c>
      <c r="F8" s="10">
        <f t="shared" si="6"/>
        <v>3</v>
      </c>
      <c r="G8" s="11">
        <f t="shared" si="7"/>
        <v>2</v>
      </c>
      <c r="H8" s="12">
        <f t="shared" si="8"/>
        <v>9</v>
      </c>
      <c r="I8" s="201" t="str">
        <f t="shared" si="9"/>
        <v>Thick Skull,  Block,  Tackle</v>
      </c>
      <c r="J8" s="282" t="str">
        <f t="shared" si="24"/>
        <v>, Guard</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t="s">
        <v>445</v>
      </c>
      <c r="AI8" s="231"/>
      <c r="AJ8" s="283">
        <v>1</v>
      </c>
      <c r="AK8" s="283">
        <v>1</v>
      </c>
      <c r="AL8" s="283">
        <v>1</v>
      </c>
      <c r="AM8" s="283">
        <v>1</v>
      </c>
      <c r="AN8" s="283">
        <v>1</v>
      </c>
      <c r="AO8" s="283">
        <v>1</v>
      </c>
      <c r="AP8" s="37">
        <v>3</v>
      </c>
      <c r="AQ8" s="32">
        <f t="shared" si="19"/>
        <v>4</v>
      </c>
      <c r="AR8" s="32">
        <f t="shared" si="20"/>
        <v>3</v>
      </c>
      <c r="AS8" s="32">
        <f t="shared" si="21"/>
        <v>2</v>
      </c>
      <c r="AT8" s="32">
        <f t="shared" si="22"/>
        <v>9</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
      </c>
      <c r="E9" s="9" t="str">
        <f t="shared" si="5"/>
        <v/>
      </c>
      <c r="F9" s="10" t="str">
        <f t="shared" si="6"/>
        <v/>
      </c>
      <c r="G9" s="11" t="str">
        <f t="shared" si="7"/>
        <v/>
      </c>
      <c r="H9" s="12" t="str">
        <f t="shared" si="8"/>
        <v/>
      </c>
      <c r="I9" s="201" t="str">
        <f t="shared" si="9"/>
        <v/>
      </c>
      <c r="J9" s="282" t="str">
        <f t="shared" si="24"/>
        <v/>
      </c>
      <c r="K9" s="13" t="str">
        <f t="shared" si="10"/>
        <v/>
      </c>
      <c r="L9" s="116"/>
      <c r="M9" s="116"/>
      <c r="N9" s="117"/>
      <c r="O9" s="118"/>
      <c r="P9" s="119"/>
      <c r="Q9" s="120"/>
      <c r="R9" s="121"/>
      <c r="S9" s="122"/>
      <c r="T9" s="121"/>
      <c r="U9" s="122"/>
      <c r="V9" s="123"/>
      <c r="W9" s="124"/>
      <c r="X9" s="211">
        <f t="shared" si="11"/>
        <v>0</v>
      </c>
      <c r="Y9" s="128">
        <f t="shared" si="12"/>
        <v>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1</v>
      </c>
      <c r="AQ9" s="32" t="e">
        <f t="shared" si="19"/>
        <v>#N/A</v>
      </c>
      <c r="AR9" s="32" t="e">
        <f t="shared" si="20"/>
        <v>#N/A</v>
      </c>
      <c r="AS9" s="32" t="e">
        <f t="shared" si="21"/>
        <v>#N/A</v>
      </c>
      <c r="AT9" s="32" t="e">
        <f t="shared" si="22"/>
        <v>#N/A</v>
      </c>
      <c r="AU9" s="217">
        <f t="shared" si="23"/>
        <v>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*Hthark the Unstoppable</v>
      </c>
      <c r="BU9" s="141" t="str">
        <f>HLOOKUP(I$21,BZ$2:CW$16,9,FALSE)</f>
        <v>*Hthark the Unstoppable</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766</v>
      </c>
      <c r="D10" s="8" t="str">
        <f t="shared" si="4"/>
        <v>Bull Centaur</v>
      </c>
      <c r="E10" s="9">
        <f t="shared" si="5"/>
        <v>6</v>
      </c>
      <c r="F10" s="10">
        <f t="shared" si="6"/>
        <v>4</v>
      </c>
      <c r="G10" s="11">
        <f t="shared" si="7"/>
        <v>2</v>
      </c>
      <c r="H10" s="12">
        <f t="shared" si="8"/>
        <v>9</v>
      </c>
      <c r="I10" s="201" t="str">
        <f t="shared" si="9"/>
        <v>Sprint, Sure Feet, Thick Skull</v>
      </c>
      <c r="J10" s="282" t="str">
        <f t="shared" si="24"/>
        <v>, Block</v>
      </c>
      <c r="K10" s="13" t="str">
        <f t="shared" si="10"/>
        <v/>
      </c>
      <c r="L10" s="116"/>
      <c r="M10" s="116"/>
      <c r="N10" s="117"/>
      <c r="O10" s="118"/>
      <c r="P10" s="119"/>
      <c r="Q10" s="120"/>
      <c r="R10" s="121"/>
      <c r="S10" s="122"/>
      <c r="T10" s="121"/>
      <c r="U10" s="122"/>
      <c r="V10" s="123"/>
      <c r="W10" s="124"/>
      <c r="X10" s="211">
        <f t="shared" si="11"/>
        <v>0</v>
      </c>
      <c r="Y10" s="128">
        <f t="shared" si="12"/>
        <v>130000</v>
      </c>
      <c r="Z10" s="244"/>
      <c r="AA10" s="266"/>
      <c r="AB10" s="286" t="str">
        <f t="shared" si="13"/>
        <v/>
      </c>
      <c r="AC10" s="286" t="str">
        <f t="shared" si="14"/>
        <v/>
      </c>
      <c r="AD10" s="286" t="str">
        <f t="shared" si="15"/>
        <v/>
      </c>
      <c r="AE10" s="286" t="str">
        <f t="shared" si="16"/>
        <v/>
      </c>
      <c r="AF10" s="286" t="str">
        <f t="shared" si="17"/>
        <v/>
      </c>
      <c r="AG10" s="286" t="str">
        <f t="shared" si="18"/>
        <v/>
      </c>
      <c r="AH10" s="302" t="s">
        <v>415</v>
      </c>
      <c r="AI10" s="231"/>
      <c r="AJ10" s="283">
        <v>1</v>
      </c>
      <c r="AK10" s="283">
        <v>1</v>
      </c>
      <c r="AL10" s="283">
        <v>1</v>
      </c>
      <c r="AM10" s="283">
        <v>1</v>
      </c>
      <c r="AN10" s="283">
        <v>1</v>
      </c>
      <c r="AO10" s="283">
        <v>1</v>
      </c>
      <c r="AP10" s="37">
        <v>4</v>
      </c>
      <c r="AQ10" s="32">
        <f t="shared" si="19"/>
        <v>6</v>
      </c>
      <c r="AR10" s="32">
        <f t="shared" si="20"/>
        <v>4</v>
      </c>
      <c r="AS10" s="32">
        <f t="shared" si="21"/>
        <v>2</v>
      </c>
      <c r="AT10" s="32">
        <f t="shared" si="22"/>
        <v>9</v>
      </c>
      <c r="AU10" s="217">
        <f t="shared" si="23"/>
        <v>130000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*Rashnak Backstabber </v>
      </c>
      <c r="BU10" s="141" t="str">
        <f>HLOOKUP(I$21,BZ$2:CW$16,10,FALSE)</f>
        <v xml:space="preserve">*Rashnak Backstabber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767</v>
      </c>
      <c r="D11" s="8" t="str">
        <f t="shared" si="4"/>
        <v>Bull Centaur</v>
      </c>
      <c r="E11" s="9">
        <f t="shared" si="5"/>
        <v>6</v>
      </c>
      <c r="F11" s="10">
        <f t="shared" si="6"/>
        <v>4</v>
      </c>
      <c r="G11" s="11">
        <f t="shared" si="7"/>
        <v>2</v>
      </c>
      <c r="H11" s="12">
        <f t="shared" si="8"/>
        <v>9</v>
      </c>
      <c r="I11" s="201" t="str">
        <f t="shared" si="9"/>
        <v>Sprint, Sure Feet, Thick Skull</v>
      </c>
      <c r="J11" s="282" t="str">
        <f t="shared" si="24"/>
        <v>, Block</v>
      </c>
      <c r="K11" s="13" t="str">
        <f t="shared" si="10"/>
        <v/>
      </c>
      <c r="L11" s="116"/>
      <c r="M11" s="116"/>
      <c r="N11" s="117"/>
      <c r="O11" s="118"/>
      <c r="P11" s="119"/>
      <c r="Q11" s="120"/>
      <c r="R11" s="121"/>
      <c r="S11" s="122"/>
      <c r="T11" s="121"/>
      <c r="U11" s="122"/>
      <c r="V11" s="123"/>
      <c r="W11" s="124"/>
      <c r="X11" s="211">
        <f t="shared" si="11"/>
        <v>0</v>
      </c>
      <c r="Y11" s="128">
        <f t="shared" si="12"/>
        <v>130000</v>
      </c>
      <c r="Z11" s="244"/>
      <c r="AA11" s="266"/>
      <c r="AB11" s="286" t="str">
        <f t="shared" si="13"/>
        <v/>
      </c>
      <c r="AC11" s="286" t="str">
        <f t="shared" si="14"/>
        <v/>
      </c>
      <c r="AD11" s="286" t="str">
        <f t="shared" si="15"/>
        <v/>
      </c>
      <c r="AE11" s="286" t="str">
        <f t="shared" si="16"/>
        <v/>
      </c>
      <c r="AF11" s="286" t="str">
        <f t="shared" si="17"/>
        <v/>
      </c>
      <c r="AG11" s="286" t="str">
        <f t="shared" si="18"/>
        <v/>
      </c>
      <c r="AH11" s="302" t="s">
        <v>415</v>
      </c>
      <c r="AI11" s="231"/>
      <c r="AJ11" s="283">
        <v>1</v>
      </c>
      <c r="AK11" s="283">
        <v>1</v>
      </c>
      <c r="AL11" s="283">
        <v>1</v>
      </c>
      <c r="AM11" s="283">
        <v>1</v>
      </c>
      <c r="AN11" s="283">
        <v>1</v>
      </c>
      <c r="AO11" s="283">
        <v>1</v>
      </c>
      <c r="AP11" s="37">
        <v>4</v>
      </c>
      <c r="AQ11" s="32">
        <f t="shared" si="19"/>
        <v>6</v>
      </c>
      <c r="AR11" s="32">
        <f t="shared" si="20"/>
        <v>4</v>
      </c>
      <c r="AS11" s="32">
        <f t="shared" si="21"/>
        <v>2</v>
      </c>
      <c r="AT11" s="32">
        <f t="shared" si="22"/>
        <v>9</v>
      </c>
      <c r="AU11" s="217">
        <f t="shared" si="23"/>
        <v>130000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*Morg 'n' Thorg</v>
      </c>
      <c r="BU11" s="141" t="str">
        <f>HLOOKUP(I$21,BZ$2:CW$16,11,FALSE)</f>
        <v>*Morg 'n' Thorg</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Hobgoblin journeyman</v>
      </c>
      <c r="BU12" s="141" t="str">
        <f>HLOOKUP(I$21,BZ$2:CW$16,12,FALSE)</f>
        <v>Hobgoblin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768</v>
      </c>
      <c r="D13" s="8" t="str">
        <f t="shared" si="4"/>
        <v>Hobgoblin</v>
      </c>
      <c r="E13" s="9">
        <f t="shared" si="5"/>
        <v>6</v>
      </c>
      <c r="F13" s="10">
        <f t="shared" si="6"/>
        <v>3</v>
      </c>
      <c r="G13" s="11">
        <f t="shared" si="7"/>
        <v>3</v>
      </c>
      <c r="H13" s="12">
        <f t="shared" si="8"/>
        <v>7</v>
      </c>
      <c r="I13" s="201">
        <f t="shared" si="9"/>
        <v>0</v>
      </c>
      <c r="J13" s="282" t="str">
        <f t="shared" si="24"/>
        <v>, Sure Hands</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t="s">
        <v>426</v>
      </c>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769</v>
      </c>
      <c r="D14" s="8" t="str">
        <f t="shared" si="4"/>
        <v>Hobgoblin</v>
      </c>
      <c r="E14" s="9">
        <f t="shared" si="5"/>
        <v>6</v>
      </c>
      <c r="F14" s="10">
        <f t="shared" si="6"/>
        <v>3</v>
      </c>
      <c r="G14" s="11">
        <f t="shared" si="7"/>
        <v>3</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770</v>
      </c>
      <c r="D15" s="8" t="str">
        <f t="shared" si="4"/>
        <v>Hobgoblin</v>
      </c>
      <c r="E15" s="9">
        <f t="shared" si="5"/>
        <v>6</v>
      </c>
      <c r="F15" s="10">
        <f t="shared" si="6"/>
        <v>3</v>
      </c>
      <c r="G15" s="11">
        <f t="shared" si="7"/>
        <v>3</v>
      </c>
      <c r="H15" s="12">
        <f t="shared" si="8"/>
        <v>7</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t="s">
        <v>771</v>
      </c>
      <c r="D16" s="8" t="str">
        <f t="shared" si="4"/>
        <v>Hobgoblin</v>
      </c>
      <c r="E16" s="9">
        <f t="shared" si="5"/>
        <v>6</v>
      </c>
      <c r="F16" s="10">
        <f t="shared" si="6"/>
        <v>3</v>
      </c>
      <c r="G16" s="11">
        <f t="shared" si="7"/>
        <v>3</v>
      </c>
      <c r="H16" s="12">
        <f t="shared" si="8"/>
        <v>7</v>
      </c>
      <c r="I16" s="201">
        <f t="shared" si="9"/>
        <v>0</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40000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6</v>
      </c>
      <c r="AR16" s="32">
        <f t="shared" si="20"/>
        <v>3</v>
      </c>
      <c r="AS16" s="32">
        <f t="shared" si="21"/>
        <v>3</v>
      </c>
      <c r="AT16" s="32">
        <f t="shared" si="22"/>
        <v>7</v>
      </c>
      <c r="AU16" s="217">
        <f t="shared" si="23"/>
        <v>40000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t="s">
        <v>772</v>
      </c>
      <c r="D17" s="8" t="str">
        <f t="shared" si="4"/>
        <v>Hobgoblin</v>
      </c>
      <c r="E17" s="9">
        <f t="shared" si="5"/>
        <v>6</v>
      </c>
      <c r="F17" s="10">
        <f t="shared" si="6"/>
        <v>3</v>
      </c>
      <c r="G17" s="11">
        <f t="shared" si="7"/>
        <v>3</v>
      </c>
      <c r="H17" s="12">
        <f t="shared" si="8"/>
        <v>7</v>
      </c>
      <c r="I17" s="201">
        <f t="shared" si="9"/>
        <v>0</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40000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2</v>
      </c>
      <c r="AQ17" s="32">
        <f t="shared" si="19"/>
        <v>6</v>
      </c>
      <c r="AR17" s="32">
        <f t="shared" si="20"/>
        <v>3</v>
      </c>
      <c r="AS17" s="32">
        <f t="shared" si="21"/>
        <v>3</v>
      </c>
      <c r="AT17" s="32">
        <f t="shared" si="22"/>
        <v>7</v>
      </c>
      <c r="AU17" s="217">
        <f t="shared" si="23"/>
        <v>40000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880000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774</v>
      </c>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Chaos Dwarf</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773</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Daniel Tavast</cp:lastModifiedBy>
  <cp:lastPrinted>2008-07-09T10:49:50Z</cp:lastPrinted>
  <dcterms:created xsi:type="dcterms:W3CDTF">2001-02-12T07:17:33Z</dcterms:created>
  <dcterms:modified xsi:type="dcterms:W3CDTF">2016-10-07T19:03:57Z</dcterms:modified>
</cp:coreProperties>
</file>