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H:\David\private\"/>
    </mc:Choice>
  </mc:AlternateContent>
  <bookViews>
    <workbookView xWindow="360" yWindow="255" windowWidth="14940" windowHeight="8640"/>
  </bookViews>
  <sheets>
    <sheet name="Bill" sheetId="6" r:id="rId1"/>
    <sheet name="Cam" sheetId="4" r:id="rId2"/>
    <sheet name="Match History" sheetId="2" r:id="rId3"/>
    <sheet name="Read me" sheetId="5" r:id="rId4"/>
  </sheets>
  <definedNames>
    <definedName name="_xlnm.Print_Area" localSheetId="0">Bill!$B$2:$Y$25</definedName>
    <definedName name="_xlnm.Print_Area" localSheetId="1">Cam!$B$2:$Y$25</definedName>
    <definedName name="_xlnm.Print_Area" localSheetId="2">'Match History'!$A:$Y</definedName>
  </definedNames>
  <calcPr calcId="152511"/>
</workbook>
</file>

<file path=xl/calcChain.xml><?xml version="1.0" encoding="utf-8"?>
<calcChain xmlns="http://schemas.openxmlformats.org/spreadsheetml/2006/main">
  <c r="Y48" i="6" l="1"/>
  <c r="X48" i="6"/>
  <c r="W48" i="6"/>
  <c r="V48" i="6"/>
  <c r="U48" i="6"/>
  <c r="T48" i="6"/>
  <c r="Y47" i="6"/>
  <c r="X47" i="6"/>
  <c r="W47" i="6"/>
  <c r="V47" i="6"/>
  <c r="U47" i="6"/>
  <c r="T47" i="6"/>
  <c r="Y46" i="6"/>
  <c r="X46" i="6"/>
  <c r="W46" i="6"/>
  <c r="V46" i="6"/>
  <c r="U46" i="6"/>
  <c r="T46" i="6"/>
  <c r="Y45" i="6"/>
  <c r="X45" i="6"/>
  <c r="W45" i="6"/>
  <c r="V45" i="6"/>
  <c r="U45" i="6"/>
  <c r="T45" i="6"/>
  <c r="Y44" i="6"/>
  <c r="X44" i="6"/>
  <c r="W44" i="6"/>
  <c r="V44" i="6"/>
  <c r="U44" i="6"/>
  <c r="T44" i="6"/>
  <c r="Y43" i="6"/>
  <c r="X43" i="6"/>
  <c r="W43" i="6"/>
  <c r="V43" i="6"/>
  <c r="U43" i="6"/>
  <c r="T43" i="6"/>
  <c r="Y42" i="6"/>
  <c r="X42" i="6"/>
  <c r="W42" i="6"/>
  <c r="V42" i="6"/>
  <c r="U42" i="6"/>
  <c r="T42" i="6"/>
  <c r="Y41" i="6"/>
  <c r="X41" i="6"/>
  <c r="W41" i="6"/>
  <c r="V41" i="6"/>
  <c r="U41" i="6"/>
  <c r="T41" i="6"/>
  <c r="Y40" i="6"/>
  <c r="X40" i="6"/>
  <c r="W40" i="6"/>
  <c r="V40" i="6"/>
  <c r="U40" i="6"/>
  <c r="Y39" i="6"/>
  <c r="X39" i="6"/>
  <c r="W39" i="6"/>
  <c r="V39" i="6"/>
  <c r="U39" i="6"/>
  <c r="Y38" i="6"/>
  <c r="X38" i="6"/>
  <c r="W38" i="6"/>
  <c r="V38" i="6"/>
  <c r="U38" i="6"/>
  <c r="Y37" i="6"/>
  <c r="X37" i="6"/>
  <c r="W37" i="6"/>
  <c r="V37" i="6"/>
  <c r="U37" i="6"/>
  <c r="Y36" i="6"/>
  <c r="X36" i="6"/>
  <c r="W36" i="6"/>
  <c r="V36" i="6"/>
  <c r="U36" i="6"/>
  <c r="Y35" i="6"/>
  <c r="X35" i="6"/>
  <c r="W35" i="6"/>
  <c r="V35" i="6"/>
  <c r="U35" i="6"/>
  <c r="T35" i="6"/>
  <c r="Y34" i="6"/>
  <c r="X34" i="6"/>
  <c r="W34" i="6"/>
  <c r="V34" i="6"/>
  <c r="U34" i="6"/>
  <c r="AO33" i="6"/>
  <c r="AO34" i="6" s="1"/>
  <c r="AO35" i="6" s="1"/>
  <c r="AO36" i="6" s="1"/>
  <c r="AO37" i="6" s="1"/>
  <c r="AO38" i="6" s="1"/>
  <c r="AO39" i="6" s="1"/>
  <c r="AO40" i="6" s="1"/>
  <c r="AO41" i="6" s="1"/>
  <c r="AO42" i="6" s="1"/>
  <c r="AO43" i="6" s="1"/>
  <c r="AO44" i="6" s="1"/>
  <c r="AO45" i="6" s="1"/>
  <c r="AO46" i="6" s="1"/>
  <c r="AO47" i="6" s="1"/>
  <c r="AO48" i="6" s="1"/>
  <c r="AO49" i="6" s="1"/>
  <c r="AO50" i="6" s="1"/>
  <c r="AO51" i="6" s="1"/>
  <c r="AO52" i="6" s="1"/>
  <c r="AO53" i="6" s="1"/>
  <c r="AO54" i="6" s="1"/>
  <c r="AO55" i="6" s="1"/>
  <c r="AO56" i="6" s="1"/>
  <c r="AO57" i="6" s="1"/>
  <c r="AO58" i="6" s="1"/>
  <c r="AO59" i="6" s="1"/>
  <c r="AO60" i="6" s="1"/>
  <c r="AO61" i="6" s="1"/>
  <c r="AO62" i="6" s="1"/>
  <c r="AO63" i="6" s="1"/>
  <c r="AO64" i="6" s="1"/>
  <c r="AO65" i="6" s="1"/>
  <c r="AO66" i="6" s="1"/>
  <c r="AO67" i="6" s="1"/>
  <c r="AO68" i="6" s="1"/>
  <c r="AO69" i="6" s="1"/>
  <c r="AO70" i="6" s="1"/>
  <c r="AO71" i="6" s="1"/>
  <c r="AO72" i="6" s="1"/>
  <c r="AO73" i="6" s="1"/>
  <c r="AO74" i="6" s="1"/>
  <c r="AO75" i="6" s="1"/>
  <c r="AO76" i="6" s="1"/>
  <c r="AO77" i="6" s="1"/>
  <c r="AO78" i="6" s="1"/>
  <c r="AO79" i="6" s="1"/>
  <c r="AO80" i="6" s="1"/>
  <c r="AO81" i="6" s="1"/>
  <c r="AO82" i="6" s="1"/>
  <c r="AO83" i="6" s="1"/>
  <c r="AO84" i="6" s="1"/>
  <c r="AO85" i="6" s="1"/>
  <c r="AO86" i="6" s="1"/>
  <c r="AO87" i="6" s="1"/>
  <c r="Y33" i="6"/>
  <c r="X33" i="6"/>
  <c r="W33" i="6"/>
  <c r="V33" i="6"/>
  <c r="U33" i="6"/>
  <c r="AQ24" i="6"/>
  <c r="Y23" i="6"/>
  <c r="Y22" i="6"/>
  <c r="Y21" i="6"/>
  <c r="X21" i="6"/>
  <c r="V21" i="6"/>
  <c r="U21" i="6"/>
  <c r="I21" i="6"/>
  <c r="V24" i="6" s="1"/>
  <c r="AR18" i="6"/>
  <c r="AG18" i="6"/>
  <c r="AF18" i="6"/>
  <c r="AE18" i="6"/>
  <c r="AD18" i="6"/>
  <c r="AC18" i="6"/>
  <c r="AB18" i="6"/>
  <c r="I18" i="6"/>
  <c r="G18" i="6"/>
  <c r="E18" i="6"/>
  <c r="D18" i="6"/>
  <c r="AU18" i="6" s="1"/>
  <c r="AG17" i="6"/>
  <c r="AF17" i="6"/>
  <c r="AE17" i="6"/>
  <c r="AD17" i="6"/>
  <c r="AC17" i="6"/>
  <c r="J17" i="6" s="1"/>
  <c r="AB17" i="6"/>
  <c r="D17" i="6"/>
  <c r="AU17" i="6" s="1"/>
  <c r="BU16" i="6"/>
  <c r="BV16" i="6" s="1"/>
  <c r="AG16" i="6"/>
  <c r="AF16" i="6"/>
  <c r="AE16" i="6"/>
  <c r="AD16" i="6"/>
  <c r="AC16" i="6"/>
  <c r="J16" i="6" s="1"/>
  <c r="AB16" i="6"/>
  <c r="BU15" i="6"/>
  <c r="BW15" i="6" s="1"/>
  <c r="AG15" i="6"/>
  <c r="AF15" i="6"/>
  <c r="AE15" i="6"/>
  <c r="AD15" i="6"/>
  <c r="AC15" i="6"/>
  <c r="AB15" i="6"/>
  <c r="AG14" i="6"/>
  <c r="AF14" i="6"/>
  <c r="AE14" i="6"/>
  <c r="AD14" i="6"/>
  <c r="J14" i="6" s="1"/>
  <c r="AC14" i="6"/>
  <c r="AB14" i="6"/>
  <c r="AG13" i="6"/>
  <c r="AF13" i="6"/>
  <c r="AE13" i="6"/>
  <c r="AD13" i="6"/>
  <c r="AC13" i="6"/>
  <c r="J13" i="6" s="1"/>
  <c r="AB13" i="6"/>
  <c r="BU12" i="6"/>
  <c r="AG12" i="6"/>
  <c r="AF12" i="6"/>
  <c r="AE12" i="6"/>
  <c r="AD12" i="6"/>
  <c r="AC12" i="6"/>
  <c r="AB12" i="6"/>
  <c r="J12" i="6" s="1"/>
  <c r="AG11" i="6"/>
  <c r="AF11" i="6"/>
  <c r="AE11" i="6"/>
  <c r="AD11" i="6"/>
  <c r="AC11" i="6"/>
  <c r="J11" i="6" s="1"/>
  <c r="AB11" i="6"/>
  <c r="BU10" i="6"/>
  <c r="BT10" i="6" s="1"/>
  <c r="AG10" i="6"/>
  <c r="AF10" i="6"/>
  <c r="AE10" i="6"/>
  <c r="AD10" i="6"/>
  <c r="AC10" i="6"/>
  <c r="AB10" i="6"/>
  <c r="AG9" i="6"/>
  <c r="AF9" i="6"/>
  <c r="AE9" i="6"/>
  <c r="AD9" i="6"/>
  <c r="AC9" i="6"/>
  <c r="AB9" i="6"/>
  <c r="AG8" i="6"/>
  <c r="AF8" i="6"/>
  <c r="AE8" i="6"/>
  <c r="AD8" i="6"/>
  <c r="AC8" i="6"/>
  <c r="AB8" i="6"/>
  <c r="BU7" i="6"/>
  <c r="AG7" i="6"/>
  <c r="AF7" i="6"/>
  <c r="AE7" i="6"/>
  <c r="AD7" i="6"/>
  <c r="AC7" i="6"/>
  <c r="AB7" i="6"/>
  <c r="AG6" i="6"/>
  <c r="AF6" i="6"/>
  <c r="AE6" i="6"/>
  <c r="AD6" i="6"/>
  <c r="AC6" i="6"/>
  <c r="AB6" i="6"/>
  <c r="AG5" i="6"/>
  <c r="AF5" i="6"/>
  <c r="AE5" i="6"/>
  <c r="AD5" i="6"/>
  <c r="AC5" i="6"/>
  <c r="AB5" i="6"/>
  <c r="AW4" i="6"/>
  <c r="AW5" i="6" s="1"/>
  <c r="AW6" i="6" s="1"/>
  <c r="AW7" i="6" s="1"/>
  <c r="AW8" i="6" s="1"/>
  <c r="AW9" i="6" s="1"/>
  <c r="AW10" i="6" s="1"/>
  <c r="AW11" i="6" s="1"/>
  <c r="AW12" i="6" s="1"/>
  <c r="AW13" i="6" s="1"/>
  <c r="AW14" i="6" s="1"/>
  <c r="AW15" i="6" s="1"/>
  <c r="AW16" i="6" s="1"/>
  <c r="AW17" i="6" s="1"/>
  <c r="AW18" i="6" s="1"/>
  <c r="AW19" i="6" s="1"/>
  <c r="AW20" i="6" s="1"/>
  <c r="AW21" i="6" s="1"/>
  <c r="AW22" i="6" s="1"/>
  <c r="AW23" i="6" s="1"/>
  <c r="AW24" i="6" s="1"/>
  <c r="AW25" i="6" s="1"/>
  <c r="AW26" i="6" s="1"/>
  <c r="AW27" i="6" s="1"/>
  <c r="AW28" i="6" s="1"/>
  <c r="AW29" i="6" s="1"/>
  <c r="AW30" i="6" s="1"/>
  <c r="AW31" i="6" s="1"/>
  <c r="AW32" i="6" s="1"/>
  <c r="AW33" i="6" s="1"/>
  <c r="AW34" i="6" s="1"/>
  <c r="AW35" i="6" s="1"/>
  <c r="AW36" i="6" s="1"/>
  <c r="AW37" i="6" s="1"/>
  <c r="AW38" i="6" s="1"/>
  <c r="AW39" i="6" s="1"/>
  <c r="AW40" i="6" s="1"/>
  <c r="AW41" i="6" s="1"/>
  <c r="AW42" i="6" s="1"/>
  <c r="AW43" i="6" s="1"/>
  <c r="AW44" i="6" s="1"/>
  <c r="AW45" i="6" s="1"/>
  <c r="AW46" i="6" s="1"/>
  <c r="AW47" i="6" s="1"/>
  <c r="AW48" i="6" s="1"/>
  <c r="AW49" i="6" s="1"/>
  <c r="AW50" i="6" s="1"/>
  <c r="AW51" i="6" s="1"/>
  <c r="AW52" i="6" s="1"/>
  <c r="AW53" i="6" s="1"/>
  <c r="AW54" i="6" s="1"/>
  <c r="AW55" i="6" s="1"/>
  <c r="AW56" i="6" s="1"/>
  <c r="AW57" i="6" s="1"/>
  <c r="AW58" i="6" s="1"/>
  <c r="AW59" i="6" s="1"/>
  <c r="AW60" i="6" s="1"/>
  <c r="AW61" i="6" s="1"/>
  <c r="AW62" i="6" s="1"/>
  <c r="AW63" i="6" s="1"/>
  <c r="AW64" i="6" s="1"/>
  <c r="AW65" i="6" s="1"/>
  <c r="AW66" i="6" s="1"/>
  <c r="AW67" i="6" s="1"/>
  <c r="AW68" i="6" s="1"/>
  <c r="AW69" i="6" s="1"/>
  <c r="AW70" i="6" s="1"/>
  <c r="AW71" i="6" s="1"/>
  <c r="AW72" i="6" s="1"/>
  <c r="AW73" i="6" s="1"/>
  <c r="AW74" i="6" s="1"/>
  <c r="AW75" i="6" s="1"/>
  <c r="AW76" i="6" s="1"/>
  <c r="AW77" i="6" s="1"/>
  <c r="AW78" i="6" s="1"/>
  <c r="AW79" i="6" s="1"/>
  <c r="AW80" i="6" s="1"/>
  <c r="AW81" i="6" s="1"/>
  <c r="AW82" i="6" s="1"/>
  <c r="AW83" i="6" s="1"/>
  <c r="AW84" i="6" s="1"/>
  <c r="AW85" i="6" s="1"/>
  <c r="AW86" i="6" s="1"/>
  <c r="AW87" i="6" s="1"/>
  <c r="AW88" i="6" s="1"/>
  <c r="AW89" i="6" s="1"/>
  <c r="AW90" i="6" s="1"/>
  <c r="AW91" i="6" s="1"/>
  <c r="AW92" i="6" s="1"/>
  <c r="AW93" i="6" s="1"/>
  <c r="AW94" i="6" s="1"/>
  <c r="AW95" i="6" s="1"/>
  <c r="AW96" i="6" s="1"/>
  <c r="AW97" i="6" s="1"/>
  <c r="AW98" i="6" s="1"/>
  <c r="AW99" i="6" s="1"/>
  <c r="AW100" i="6" s="1"/>
  <c r="AW101" i="6" s="1"/>
  <c r="AW102" i="6" s="1"/>
  <c r="AW103" i="6" s="1"/>
  <c r="AW104" i="6" s="1"/>
  <c r="AW105" i="6" s="1"/>
  <c r="AW106" i="6" s="1"/>
  <c r="AW107" i="6" s="1"/>
  <c r="AW108" i="6" s="1"/>
  <c r="AW109" i="6" s="1"/>
  <c r="AW110" i="6" s="1"/>
  <c r="AW111" i="6" s="1"/>
  <c r="AW112" i="6" s="1"/>
  <c r="AW113" i="6" s="1"/>
  <c r="AW114" i="6" s="1"/>
  <c r="AW115" i="6" s="1"/>
  <c r="AW116" i="6" s="1"/>
  <c r="AW117" i="6" s="1"/>
  <c r="AW118" i="6" s="1"/>
  <c r="AW119" i="6" s="1"/>
  <c r="AW120" i="6" s="1"/>
  <c r="AW121" i="6" s="1"/>
  <c r="AW122" i="6" s="1"/>
  <c r="AW123" i="6" s="1"/>
  <c r="AW124" i="6" s="1"/>
  <c r="AW125" i="6" s="1"/>
  <c r="AW126" i="6" s="1"/>
  <c r="AW127" i="6" s="1"/>
  <c r="AW128" i="6" s="1"/>
  <c r="AW129" i="6" s="1"/>
  <c r="AW130" i="6" s="1"/>
  <c r="AW131" i="6" s="1"/>
  <c r="AW132" i="6" s="1"/>
  <c r="AW133" i="6" s="1"/>
  <c r="AW134" i="6" s="1"/>
  <c r="AW135" i="6" s="1"/>
  <c r="AW136" i="6" s="1"/>
  <c r="AW137" i="6" s="1"/>
  <c r="AW138" i="6" s="1"/>
  <c r="AW139" i="6" s="1"/>
  <c r="AW140" i="6" s="1"/>
  <c r="AW141" i="6" s="1"/>
  <c r="AW142" i="6" s="1"/>
  <c r="AW143" i="6" s="1"/>
  <c r="AW144" i="6" s="1"/>
  <c r="AW145" i="6" s="1"/>
  <c r="AW146" i="6" s="1"/>
  <c r="AW147" i="6" s="1"/>
  <c r="AW148" i="6" s="1"/>
  <c r="AW149" i="6" s="1"/>
  <c r="AW150" i="6" s="1"/>
  <c r="AW151" i="6" s="1"/>
  <c r="AW152" i="6" s="1"/>
  <c r="AW153" i="6" s="1"/>
  <c r="AW154" i="6" s="1"/>
  <c r="AW155" i="6" s="1"/>
  <c r="AW156" i="6" s="1"/>
  <c r="AW157" i="6" s="1"/>
  <c r="AW158" i="6" s="1"/>
  <c r="AW159" i="6" s="1"/>
  <c r="AW160" i="6" s="1"/>
  <c r="AW161" i="6" s="1"/>
  <c r="AW162" i="6" s="1"/>
  <c r="AW163" i="6" s="1"/>
  <c r="AW164" i="6" s="1"/>
  <c r="AW165" i="6" s="1"/>
  <c r="AW166" i="6" s="1"/>
  <c r="AW167" i="6" s="1"/>
  <c r="AW168" i="6" s="1"/>
  <c r="AW169" i="6" s="1"/>
  <c r="AW170" i="6" s="1"/>
  <c r="AW171" i="6" s="1"/>
  <c r="AW172" i="6" s="1"/>
  <c r="AW173" i="6" s="1"/>
  <c r="AW174" i="6" s="1"/>
  <c r="AW175" i="6" s="1"/>
  <c r="AW176" i="6" s="1"/>
  <c r="AW177" i="6" s="1"/>
  <c r="AW178" i="6" s="1"/>
  <c r="AW179" i="6" s="1"/>
  <c r="AW180" i="6" s="1"/>
  <c r="AW181" i="6" s="1"/>
  <c r="AW182" i="6" s="1"/>
  <c r="AW183" i="6" s="1"/>
  <c r="AW184" i="6" s="1"/>
  <c r="AW185" i="6" s="1"/>
  <c r="AW186" i="6" s="1"/>
  <c r="AW187" i="6" s="1"/>
  <c r="AW188" i="6" s="1"/>
  <c r="AW189" i="6" s="1"/>
  <c r="AW190" i="6" s="1"/>
  <c r="AG4" i="6"/>
  <c r="AF4" i="6"/>
  <c r="AE4" i="6"/>
  <c r="AD4" i="6"/>
  <c r="AC4" i="6"/>
  <c r="J4" i="6" s="1"/>
  <c r="AB4" i="6"/>
  <c r="BU3" i="6"/>
  <c r="AG3" i="6"/>
  <c r="AF3" i="6"/>
  <c r="AE3" i="6"/>
  <c r="AD3" i="6"/>
  <c r="AC3" i="6"/>
  <c r="AB3" i="6"/>
  <c r="E2" i="2"/>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A2" i="2" s="1"/>
  <c r="AB7" i="2"/>
  <c r="AC7" i="2"/>
  <c r="H8" i="2"/>
  <c r="J8" i="2"/>
  <c r="AA8" i="2"/>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AB14" i="2"/>
  <c r="AC14" i="2"/>
  <c r="H15" i="2"/>
  <c r="J15" i="2"/>
  <c r="AA15" i="2"/>
  <c r="AB15" i="2"/>
  <c r="B15" i="2" s="1"/>
  <c r="AC15" i="2"/>
  <c r="H16" i="2"/>
  <c r="J16" i="2"/>
  <c r="AA16" i="2"/>
  <c r="B16" i="2" s="1"/>
  <c r="AB16" i="2"/>
  <c r="AC16" i="2"/>
  <c r="H17" i="2"/>
  <c r="J17" i="2"/>
  <c r="AA17" i="2"/>
  <c r="AB17" i="2"/>
  <c r="B17" i="2"/>
  <c r="AC17" i="2"/>
  <c r="H18" i="2"/>
  <c r="J18" i="2"/>
  <c r="AA18" i="2"/>
  <c r="B18" i="2" s="1"/>
  <c r="AB18" i="2"/>
  <c r="AC18" i="2"/>
  <c r="H19" i="2"/>
  <c r="J19" i="2"/>
  <c r="AA19" i="2"/>
  <c r="B19" i="2" s="1"/>
  <c r="AB19" i="2"/>
  <c r="AC19" i="2"/>
  <c r="H20" i="2"/>
  <c r="J20" i="2"/>
  <c r="AA20" i="2"/>
  <c r="AB20" i="2"/>
  <c r="AC20" i="2"/>
  <c r="H21" i="2"/>
  <c r="J21" i="2"/>
  <c r="AA21" i="2"/>
  <c r="B21" i="2" s="1"/>
  <c r="AB21" i="2"/>
  <c r="AC21" i="2"/>
  <c r="H22" i="2"/>
  <c r="J22" i="2"/>
  <c r="AA22" i="2"/>
  <c r="AB22" i="2"/>
  <c r="AC22" i="2"/>
  <c r="H23" i="2"/>
  <c r="J23" i="2"/>
  <c r="AA23" i="2"/>
  <c r="AB23" i="2"/>
  <c r="B23" i="2" s="1"/>
  <c r="AC23" i="2"/>
  <c r="H24" i="2"/>
  <c r="J24" i="2"/>
  <c r="AA24" i="2"/>
  <c r="B24" i="2" s="1"/>
  <c r="AB24" i="2"/>
  <c r="AC24" i="2"/>
  <c r="H25" i="2"/>
  <c r="J25" i="2"/>
  <c r="AA25" i="2"/>
  <c r="AB25" i="2"/>
  <c r="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AB30" i="2"/>
  <c r="AC30" i="2"/>
  <c r="H31" i="2"/>
  <c r="J31" i="2"/>
  <c r="AA31" i="2"/>
  <c r="AB31" i="2"/>
  <c r="B31" i="2" s="1"/>
  <c r="AC31" i="2"/>
  <c r="H32" i="2"/>
  <c r="J32" i="2"/>
  <c r="AA32" i="2"/>
  <c r="B32" i="2" s="1"/>
  <c r="AB32" i="2"/>
  <c r="AC32" i="2"/>
  <c r="H33" i="2"/>
  <c r="J33" i="2"/>
  <c r="AA33" i="2"/>
  <c r="AB33" i="2"/>
  <c r="B33" i="2"/>
  <c r="AC33" i="2"/>
  <c r="H34" i="2"/>
  <c r="J34" i="2"/>
  <c r="AA34" i="2"/>
  <c r="B34" i="2" s="1"/>
  <c r="AB34" i="2"/>
  <c r="AC34" i="2"/>
  <c r="H35" i="2"/>
  <c r="J35" i="2"/>
  <c r="AA35" i="2"/>
  <c r="B35" i="2" s="1"/>
  <c r="AB35" i="2"/>
  <c r="AC35" i="2"/>
  <c r="H36" i="2"/>
  <c r="J36" i="2"/>
  <c r="AA36" i="2"/>
  <c r="AB36" i="2"/>
  <c r="AC36" i="2"/>
  <c r="H37" i="2"/>
  <c r="J37" i="2"/>
  <c r="AA37" i="2"/>
  <c r="B37" i="2" s="1"/>
  <c r="AB37" i="2"/>
  <c r="AC37" i="2"/>
  <c r="H38" i="2"/>
  <c r="J38" i="2"/>
  <c r="AA38" i="2"/>
  <c r="AB38" i="2"/>
  <c r="AC38" i="2"/>
  <c r="H39" i="2"/>
  <c r="J39" i="2"/>
  <c r="AA39" i="2"/>
  <c r="AB39" i="2"/>
  <c r="B39" i="2" s="1"/>
  <c r="AC39" i="2"/>
  <c r="H40" i="2"/>
  <c r="J40" i="2"/>
  <c r="AA40" i="2"/>
  <c r="B40" i="2" s="1"/>
  <c r="AB40" i="2"/>
  <c r="AC40" i="2"/>
  <c r="H41" i="2"/>
  <c r="J41" i="2"/>
  <c r="AA41" i="2"/>
  <c r="AB41" i="2"/>
  <c r="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AB46" i="2"/>
  <c r="AC46" i="2"/>
  <c r="H47" i="2"/>
  <c r="J47" i="2"/>
  <c r="AA47" i="2"/>
  <c r="AB47" i="2"/>
  <c r="B47" i="2" s="1"/>
  <c r="AC47" i="2"/>
  <c r="H48" i="2"/>
  <c r="J48" i="2"/>
  <c r="AA48" i="2"/>
  <c r="B48" i="2" s="1"/>
  <c r="AB48" i="2"/>
  <c r="AC48" i="2"/>
  <c r="H49" i="2"/>
  <c r="J49" i="2"/>
  <c r="AA49" i="2"/>
  <c r="AB49" i="2"/>
  <c r="B49" i="2"/>
  <c r="AC49" i="2"/>
  <c r="H50" i="2"/>
  <c r="J50" i="2"/>
  <c r="AA50" i="2"/>
  <c r="B50" i="2" s="1"/>
  <c r="AB50" i="2"/>
  <c r="AC50" i="2"/>
  <c r="H51" i="2"/>
  <c r="J51" i="2"/>
  <c r="AA51" i="2"/>
  <c r="B51" i="2" s="1"/>
  <c r="AB51" i="2"/>
  <c r="AC51" i="2"/>
  <c r="H52" i="2"/>
  <c r="J52" i="2"/>
  <c r="AA52" i="2"/>
  <c r="AB52" i="2"/>
  <c r="AC52" i="2"/>
  <c r="H53" i="2"/>
  <c r="J53" i="2"/>
  <c r="AA53" i="2"/>
  <c r="B53" i="2" s="1"/>
  <c r="AB53" i="2"/>
  <c r="AC53" i="2"/>
  <c r="H54" i="2"/>
  <c r="J54" i="2"/>
  <c r="AA54" i="2"/>
  <c r="AB54" i="2"/>
  <c r="AC54" i="2"/>
  <c r="H55" i="2"/>
  <c r="J55" i="2"/>
  <c r="AA55" i="2"/>
  <c r="AB55" i="2"/>
  <c r="B55" i="2" s="1"/>
  <c r="AC55" i="2"/>
  <c r="H56" i="2"/>
  <c r="J56" i="2"/>
  <c r="AA56" i="2"/>
  <c r="B56" i="2" s="1"/>
  <c r="AB56" i="2"/>
  <c r="AC56" i="2"/>
  <c r="H57" i="2"/>
  <c r="J57" i="2"/>
  <c r="AA57" i="2"/>
  <c r="AB57" i="2"/>
  <c r="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AB62" i="2"/>
  <c r="AC62" i="2"/>
  <c r="H63" i="2"/>
  <c r="J63" i="2"/>
  <c r="AA63" i="2"/>
  <c r="AB63" i="2"/>
  <c r="B63" i="2" s="1"/>
  <c r="AC63" i="2"/>
  <c r="H64" i="2"/>
  <c r="J64" i="2"/>
  <c r="AA64" i="2"/>
  <c r="B64" i="2" s="1"/>
  <c r="AB64" i="2"/>
  <c r="AC64" i="2"/>
  <c r="H65" i="2"/>
  <c r="J65" i="2"/>
  <c r="AA65" i="2"/>
  <c r="AB65" i="2"/>
  <c r="B65" i="2"/>
  <c r="AC65" i="2"/>
  <c r="H66" i="2"/>
  <c r="J66" i="2"/>
  <c r="AA66" i="2"/>
  <c r="B66" i="2" s="1"/>
  <c r="AB66" i="2"/>
  <c r="AC66" i="2"/>
  <c r="H67" i="2"/>
  <c r="J67" i="2"/>
  <c r="AA67" i="2"/>
  <c r="B67" i="2" s="1"/>
  <c r="AB67" i="2"/>
  <c r="AC67" i="2"/>
  <c r="H68" i="2"/>
  <c r="J68" i="2"/>
  <c r="AA68" i="2"/>
  <c r="AB68" i="2"/>
  <c r="AC68" i="2"/>
  <c r="H69" i="2"/>
  <c r="J69" i="2"/>
  <c r="AA69" i="2"/>
  <c r="B69" i="2" s="1"/>
  <c r="AB69" i="2"/>
  <c r="AC69" i="2"/>
  <c r="H70" i="2"/>
  <c r="J70" i="2"/>
  <c r="AA70" i="2"/>
  <c r="AB70" i="2"/>
  <c r="AC70" i="2"/>
  <c r="H71" i="2"/>
  <c r="J71" i="2"/>
  <c r="AA71" i="2"/>
  <c r="AB71" i="2"/>
  <c r="B71" i="2" s="1"/>
  <c r="AC71" i="2"/>
  <c r="H72" i="2"/>
  <c r="J72" i="2"/>
  <c r="AA72" i="2"/>
  <c r="B72" i="2" s="1"/>
  <c r="AB72" i="2"/>
  <c r="AC72" i="2"/>
  <c r="H73" i="2"/>
  <c r="J73" i="2"/>
  <c r="AA73" i="2"/>
  <c r="AB73" i="2"/>
  <c r="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AB78" i="2"/>
  <c r="AC78" i="2"/>
  <c r="H79" i="2"/>
  <c r="J79" i="2"/>
  <c r="AA79" i="2"/>
  <c r="AB79" i="2"/>
  <c r="B79" i="2" s="1"/>
  <c r="AC79" i="2"/>
  <c r="H80" i="2"/>
  <c r="J80" i="2"/>
  <c r="AA80" i="2"/>
  <c r="B80" i="2" s="1"/>
  <c r="AB80" i="2"/>
  <c r="AC80" i="2"/>
  <c r="H81" i="2"/>
  <c r="J81" i="2"/>
  <c r="AA81" i="2"/>
  <c r="AB81" i="2"/>
  <c r="B81" i="2"/>
  <c r="AC81" i="2"/>
  <c r="H82" i="2"/>
  <c r="J82" i="2"/>
  <c r="AA82" i="2"/>
  <c r="B82" i="2" s="1"/>
  <c r="AB82" i="2"/>
  <c r="AC82" i="2"/>
  <c r="H83" i="2"/>
  <c r="J83" i="2"/>
  <c r="AA83" i="2"/>
  <c r="B83" i="2" s="1"/>
  <c r="AB83" i="2"/>
  <c r="AC83" i="2"/>
  <c r="H84" i="2"/>
  <c r="J84" i="2"/>
  <c r="AA84" i="2"/>
  <c r="AB84" i="2"/>
  <c r="AC84" i="2"/>
  <c r="H85" i="2"/>
  <c r="J85" i="2"/>
  <c r="AA85" i="2"/>
  <c r="B85" i="2" s="1"/>
  <c r="AB85" i="2"/>
  <c r="AC85" i="2"/>
  <c r="H86" i="2"/>
  <c r="J86" i="2"/>
  <c r="AA86" i="2"/>
  <c r="AB86" i="2"/>
  <c r="AC86" i="2"/>
  <c r="H87" i="2"/>
  <c r="J87" i="2"/>
  <c r="AA87" i="2"/>
  <c r="AB87" i="2"/>
  <c r="B87" i="2" s="1"/>
  <c r="AC87" i="2"/>
  <c r="H88" i="2"/>
  <c r="J88" i="2"/>
  <c r="AA88" i="2"/>
  <c r="B88" i="2" s="1"/>
  <c r="AB88" i="2"/>
  <c r="AC88" i="2"/>
  <c r="H89" i="2"/>
  <c r="J89" i="2"/>
  <c r="AA89" i="2"/>
  <c r="AB89" i="2"/>
  <c r="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AB94" i="2"/>
  <c r="AC94" i="2"/>
  <c r="H95" i="2"/>
  <c r="J95" i="2"/>
  <c r="AA95" i="2"/>
  <c r="AB95" i="2"/>
  <c r="B95" i="2" s="1"/>
  <c r="AC95" i="2"/>
  <c r="H96" i="2"/>
  <c r="J96" i="2"/>
  <c r="AA96" i="2"/>
  <c r="B96" i="2" s="1"/>
  <c r="AB96" i="2"/>
  <c r="AC96" i="2"/>
  <c r="H97" i="2"/>
  <c r="J97" i="2"/>
  <c r="AA97" i="2"/>
  <c r="AB97" i="2"/>
  <c r="B97" i="2"/>
  <c r="AC97" i="2"/>
  <c r="H98" i="2"/>
  <c r="J98" i="2"/>
  <c r="AA98" i="2"/>
  <c r="B98" i="2" s="1"/>
  <c r="AB98" i="2"/>
  <c r="AC98" i="2"/>
  <c r="H99" i="2"/>
  <c r="J99" i="2"/>
  <c r="AA99" i="2"/>
  <c r="B99" i="2" s="1"/>
  <c r="AB99" i="2"/>
  <c r="AC99" i="2"/>
  <c r="H100" i="2"/>
  <c r="J100" i="2"/>
  <c r="AA100" i="2"/>
  <c r="AB100" i="2"/>
  <c r="AC100" i="2"/>
  <c r="H101" i="2"/>
  <c r="J101" i="2"/>
  <c r="AA101" i="2"/>
  <c r="B101" i="2" s="1"/>
  <c r="AB101" i="2"/>
  <c r="AC101" i="2"/>
  <c r="H102" i="2"/>
  <c r="J102" i="2"/>
  <c r="AA102" i="2"/>
  <c r="AB102" i="2"/>
  <c r="AC102" i="2"/>
  <c r="H103" i="2"/>
  <c r="J103" i="2"/>
  <c r="AA103" i="2"/>
  <c r="AB103" i="2"/>
  <c r="B103" i="2" s="1"/>
  <c r="AC103" i="2"/>
  <c r="H104" i="2"/>
  <c r="J104" i="2"/>
  <c r="AA104" i="2"/>
  <c r="B104" i="2" s="1"/>
  <c r="AB104" i="2"/>
  <c r="AC104" i="2"/>
  <c r="H105" i="2"/>
  <c r="J105" i="2"/>
  <c r="AA105" i="2"/>
  <c r="AB105" i="2"/>
  <c r="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AB110" i="2"/>
  <c r="AC110" i="2"/>
  <c r="H111" i="2"/>
  <c r="J111" i="2"/>
  <c r="AA111" i="2"/>
  <c r="AB111" i="2"/>
  <c r="B111" i="2" s="1"/>
  <c r="AC111" i="2"/>
  <c r="H112" i="2"/>
  <c r="J112" i="2"/>
  <c r="AA112" i="2"/>
  <c r="B112" i="2" s="1"/>
  <c r="AB112" i="2"/>
  <c r="AC112" i="2"/>
  <c r="H113" i="2"/>
  <c r="J113" i="2"/>
  <c r="AA113" i="2"/>
  <c r="AB113" i="2"/>
  <c r="B113" i="2"/>
  <c r="AC113" i="2"/>
  <c r="H114" i="2"/>
  <c r="J114" i="2"/>
  <c r="AA114" i="2"/>
  <c r="B114" i="2" s="1"/>
  <c r="AB114" i="2"/>
  <c r="AC114" i="2"/>
  <c r="H115" i="2"/>
  <c r="J115" i="2"/>
  <c r="AA115" i="2"/>
  <c r="B115" i="2" s="1"/>
  <c r="AB115" i="2"/>
  <c r="AC115" i="2"/>
  <c r="H116" i="2"/>
  <c r="J116" i="2"/>
  <c r="AA116" i="2"/>
  <c r="AB116" i="2"/>
  <c r="AC116" i="2"/>
  <c r="H117" i="2"/>
  <c r="J117" i="2"/>
  <c r="AA117" i="2"/>
  <c r="B117" i="2" s="1"/>
  <c r="AB117" i="2"/>
  <c r="AC117" i="2"/>
  <c r="H118" i="2"/>
  <c r="J118" i="2"/>
  <c r="AA118" i="2"/>
  <c r="AB118" i="2"/>
  <c r="AC118" i="2"/>
  <c r="H119" i="2"/>
  <c r="J119" i="2"/>
  <c r="AA119" i="2"/>
  <c r="AB119" i="2"/>
  <c r="B119" i="2" s="1"/>
  <c r="AC119" i="2"/>
  <c r="H120" i="2"/>
  <c r="J120" i="2"/>
  <c r="AA120" i="2"/>
  <c r="B120" i="2" s="1"/>
  <c r="AB120" i="2"/>
  <c r="AC120" i="2"/>
  <c r="H121" i="2"/>
  <c r="J121" i="2"/>
  <c r="AA121" i="2"/>
  <c r="AB121" i="2"/>
  <c r="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AB126" i="2"/>
  <c r="AC126" i="2"/>
  <c r="H127" i="2"/>
  <c r="J127" i="2"/>
  <c r="AA127" i="2"/>
  <c r="AB127" i="2"/>
  <c r="B127" i="2" s="1"/>
  <c r="AC127" i="2"/>
  <c r="H128" i="2"/>
  <c r="J128" i="2"/>
  <c r="AA128" i="2"/>
  <c r="B128" i="2" s="1"/>
  <c r="AB128" i="2"/>
  <c r="AC128" i="2"/>
  <c r="H129" i="2"/>
  <c r="J129" i="2"/>
  <c r="AA129" i="2"/>
  <c r="AB129" i="2"/>
  <c r="B129" i="2"/>
  <c r="AC129" i="2"/>
  <c r="H130" i="2"/>
  <c r="J130" i="2"/>
  <c r="AA130" i="2"/>
  <c r="B130" i="2" s="1"/>
  <c r="AB130" i="2"/>
  <c r="AC130" i="2"/>
  <c r="H131" i="2"/>
  <c r="J131" i="2"/>
  <c r="AA131" i="2"/>
  <c r="B131" i="2" s="1"/>
  <c r="AB131" i="2"/>
  <c r="AC131" i="2"/>
  <c r="H132" i="2"/>
  <c r="J132" i="2"/>
  <c r="AA132" i="2"/>
  <c r="AB132" i="2"/>
  <c r="AC132" i="2"/>
  <c r="H133" i="2"/>
  <c r="J133" i="2"/>
  <c r="AA133" i="2"/>
  <c r="B133" i="2" s="1"/>
  <c r="AB133" i="2"/>
  <c r="AC133" i="2"/>
  <c r="H134" i="2"/>
  <c r="J134" i="2"/>
  <c r="AA134" i="2"/>
  <c r="AB134" i="2"/>
  <c r="AC134" i="2"/>
  <c r="H135" i="2"/>
  <c r="J135" i="2"/>
  <c r="AA135" i="2"/>
  <c r="AB135" i="2"/>
  <c r="B135" i="2" s="1"/>
  <c r="AC135" i="2"/>
  <c r="H136" i="2"/>
  <c r="J136" i="2"/>
  <c r="AA136" i="2"/>
  <c r="B136" i="2" s="1"/>
  <c r="AB136" i="2"/>
  <c r="AC136" i="2"/>
  <c r="H137" i="2"/>
  <c r="J137" i="2"/>
  <c r="AA137" i="2"/>
  <c r="AB137" i="2"/>
  <c r="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AB142" i="2"/>
  <c r="AC142" i="2"/>
  <c r="H143" i="2"/>
  <c r="J143" i="2"/>
  <c r="AA143" i="2"/>
  <c r="AB143" i="2"/>
  <c r="B143" i="2" s="1"/>
  <c r="AC143" i="2"/>
  <c r="H144" i="2"/>
  <c r="J144" i="2"/>
  <c r="AA144" i="2"/>
  <c r="B144" i="2" s="1"/>
  <c r="AB144" i="2"/>
  <c r="AC144" i="2"/>
  <c r="H145" i="2"/>
  <c r="J145" i="2"/>
  <c r="AA145" i="2"/>
  <c r="AB145" i="2"/>
  <c r="B145" i="2"/>
  <c r="AC145" i="2"/>
  <c r="H146" i="2"/>
  <c r="J146" i="2"/>
  <c r="AA146" i="2"/>
  <c r="B146" i="2" s="1"/>
  <c r="AB146" i="2"/>
  <c r="AC146" i="2"/>
  <c r="H147" i="2"/>
  <c r="J147" i="2"/>
  <c r="AA147" i="2"/>
  <c r="B147" i="2" s="1"/>
  <c r="AB147" i="2"/>
  <c r="AC147" i="2"/>
  <c r="H148" i="2"/>
  <c r="J148" i="2"/>
  <c r="AA148" i="2"/>
  <c r="AB148" i="2"/>
  <c r="AC148" i="2"/>
  <c r="H149" i="2"/>
  <c r="J149" i="2"/>
  <c r="AA149" i="2"/>
  <c r="B149" i="2" s="1"/>
  <c r="AB149" i="2"/>
  <c r="AC149" i="2"/>
  <c r="H150" i="2"/>
  <c r="J150" i="2"/>
  <c r="AA150" i="2"/>
  <c r="AB150" i="2"/>
  <c r="AC150" i="2"/>
  <c r="H151" i="2"/>
  <c r="J151" i="2"/>
  <c r="AA151" i="2"/>
  <c r="AB151" i="2"/>
  <c r="B151" i="2" s="1"/>
  <c r="AC151" i="2"/>
  <c r="H152" i="2"/>
  <c r="J152" i="2"/>
  <c r="AA152" i="2"/>
  <c r="B152" i="2" s="1"/>
  <c r="AB152" i="2"/>
  <c r="AC152" i="2"/>
  <c r="H153" i="2"/>
  <c r="J153" i="2"/>
  <c r="AA153" i="2"/>
  <c r="AB153" i="2"/>
  <c r="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AB158" i="2"/>
  <c r="AC158" i="2"/>
  <c r="H159" i="2"/>
  <c r="J159" i="2"/>
  <c r="AA159" i="2"/>
  <c r="AB159" i="2"/>
  <c r="B159" i="2" s="1"/>
  <c r="AC159" i="2"/>
  <c r="H160" i="2"/>
  <c r="J160" i="2"/>
  <c r="AA160" i="2"/>
  <c r="B160" i="2" s="1"/>
  <c r="AB160" i="2"/>
  <c r="AC160" i="2"/>
  <c r="H161" i="2"/>
  <c r="J161" i="2"/>
  <c r="AA161" i="2"/>
  <c r="AB161" i="2"/>
  <c r="B161" i="2"/>
  <c r="AC161" i="2"/>
  <c r="H162" i="2"/>
  <c r="J162" i="2"/>
  <c r="AA162" i="2"/>
  <c r="B162" i="2" s="1"/>
  <c r="AB162" i="2"/>
  <c r="AC162" i="2"/>
  <c r="H163" i="2"/>
  <c r="J163" i="2"/>
  <c r="AA163" i="2"/>
  <c r="B163" i="2" s="1"/>
  <c r="AB163" i="2"/>
  <c r="AC163" i="2"/>
  <c r="H164" i="2"/>
  <c r="J164" i="2"/>
  <c r="AA164" i="2"/>
  <c r="AB164" i="2"/>
  <c r="AC164" i="2"/>
  <c r="H165" i="2"/>
  <c r="J165" i="2"/>
  <c r="AA165" i="2"/>
  <c r="B165" i="2" s="1"/>
  <c r="AB165" i="2"/>
  <c r="AC165" i="2"/>
  <c r="H166" i="2"/>
  <c r="J166" i="2"/>
  <c r="AA166" i="2"/>
  <c r="AB166" i="2"/>
  <c r="AC166" i="2"/>
  <c r="H167" i="2"/>
  <c r="J167" i="2"/>
  <c r="AA167" i="2"/>
  <c r="AB167" i="2"/>
  <c r="B167" i="2" s="1"/>
  <c r="AC167" i="2"/>
  <c r="H168" i="2"/>
  <c r="J168" i="2"/>
  <c r="AA168" i="2"/>
  <c r="B168" i="2" s="1"/>
  <c r="AB168" i="2"/>
  <c r="AC168" i="2"/>
  <c r="H169" i="2"/>
  <c r="J169" i="2"/>
  <c r="AA169" i="2"/>
  <c r="AB169" i="2"/>
  <c r="B169" i="2"/>
  <c r="AC169" i="2"/>
  <c r="H170" i="2"/>
  <c r="J170" i="2"/>
  <c r="AA170" i="2"/>
  <c r="B170" i="2" s="1"/>
  <c r="AB170" i="2"/>
  <c r="AC170" i="2"/>
  <c r="H171" i="2"/>
  <c r="J171" i="2"/>
  <c r="AA171" i="2"/>
  <c r="B171" i="2" s="1"/>
  <c r="AB171" i="2"/>
  <c r="AC171" i="2"/>
  <c r="H172" i="2"/>
  <c r="J172" i="2"/>
  <c r="AA172" i="2"/>
  <c r="AB172" i="2"/>
  <c r="AC172" i="2"/>
  <c r="H173" i="2"/>
  <c r="J173" i="2"/>
  <c r="AA173" i="2"/>
  <c r="B173" i="2" s="1"/>
  <c r="AB173" i="2"/>
  <c r="AC173" i="2"/>
  <c r="H174" i="2"/>
  <c r="J174" i="2"/>
  <c r="AA174" i="2"/>
  <c r="AB174" i="2"/>
  <c r="AC174" i="2"/>
  <c r="H175" i="2"/>
  <c r="J175" i="2"/>
  <c r="AA175" i="2"/>
  <c r="AB175" i="2"/>
  <c r="B175" i="2" s="1"/>
  <c r="AC175" i="2"/>
  <c r="H176" i="2"/>
  <c r="J176" i="2"/>
  <c r="AA176" i="2"/>
  <c r="B176" i="2" s="1"/>
  <c r="AB176" i="2"/>
  <c r="AC176" i="2"/>
  <c r="H177" i="2"/>
  <c r="J177" i="2"/>
  <c r="AA177" i="2"/>
  <c r="AB177" i="2"/>
  <c r="B177" i="2"/>
  <c r="AC177" i="2"/>
  <c r="H178" i="2"/>
  <c r="J178" i="2"/>
  <c r="AA178" i="2"/>
  <c r="B178" i="2" s="1"/>
  <c r="AB178" i="2"/>
  <c r="AC178" i="2"/>
  <c r="H179" i="2"/>
  <c r="J179" i="2"/>
  <c r="AA179" i="2"/>
  <c r="B179" i="2" s="1"/>
  <c r="AB179" i="2"/>
  <c r="AC179" i="2"/>
  <c r="H180" i="2"/>
  <c r="J180" i="2"/>
  <c r="AA180" i="2"/>
  <c r="AB180" i="2"/>
  <c r="AC180" i="2"/>
  <c r="H181" i="2"/>
  <c r="J181" i="2"/>
  <c r="AA181" i="2"/>
  <c r="B181" i="2" s="1"/>
  <c r="AB181" i="2"/>
  <c r="AC181" i="2"/>
  <c r="H182" i="2"/>
  <c r="J182" i="2"/>
  <c r="AA182" i="2"/>
  <c r="AB182" i="2"/>
  <c r="AC182" i="2"/>
  <c r="H183" i="2"/>
  <c r="J183" i="2"/>
  <c r="AA183" i="2"/>
  <c r="AB183" i="2"/>
  <c r="B183" i="2" s="1"/>
  <c r="AC183" i="2"/>
  <c r="H184" i="2"/>
  <c r="J184" i="2"/>
  <c r="AA184" i="2"/>
  <c r="B184" i="2" s="1"/>
  <c r="AB184" i="2"/>
  <c r="AC184" i="2"/>
  <c r="H185" i="2"/>
  <c r="J185" i="2"/>
  <c r="AA185" i="2"/>
  <c r="AB185" i="2"/>
  <c r="B185" i="2"/>
  <c r="AC185" i="2"/>
  <c r="H186" i="2"/>
  <c r="J186" i="2"/>
  <c r="AA186" i="2"/>
  <c r="B186" i="2" s="1"/>
  <c r="AB186" i="2"/>
  <c r="AC186" i="2"/>
  <c r="H187" i="2"/>
  <c r="J187" i="2"/>
  <c r="AA187" i="2"/>
  <c r="B187" i="2" s="1"/>
  <c r="AB187" i="2"/>
  <c r="AC187" i="2"/>
  <c r="H188" i="2"/>
  <c r="J188" i="2"/>
  <c r="AA188" i="2"/>
  <c r="AB188" i="2"/>
  <c r="AC188" i="2"/>
  <c r="H189" i="2"/>
  <c r="J189" i="2"/>
  <c r="AA189" i="2"/>
  <c r="B189" i="2" s="1"/>
  <c r="AB189" i="2"/>
  <c r="AC189" i="2"/>
  <c r="H190" i="2"/>
  <c r="J190" i="2"/>
  <c r="AA190" i="2"/>
  <c r="AB190" i="2"/>
  <c r="AC190" i="2"/>
  <c r="H191" i="2"/>
  <c r="J191" i="2"/>
  <c r="AA191" i="2"/>
  <c r="AB191" i="2"/>
  <c r="B191" i="2" s="1"/>
  <c r="AC191" i="2"/>
  <c r="H192" i="2"/>
  <c r="J192" i="2"/>
  <c r="AA192" i="2"/>
  <c r="B192" i="2" s="1"/>
  <c r="AB192" i="2"/>
  <c r="AC192" i="2"/>
  <c r="H193" i="2"/>
  <c r="J193" i="2"/>
  <c r="AA193" i="2"/>
  <c r="AB193" i="2"/>
  <c r="B193" i="2"/>
  <c r="AC193" i="2"/>
  <c r="H194" i="2"/>
  <c r="J194" i="2"/>
  <c r="AA194" i="2"/>
  <c r="B194" i="2" s="1"/>
  <c r="AB194" i="2"/>
  <c r="AC194" i="2"/>
  <c r="H195" i="2"/>
  <c r="J195" i="2"/>
  <c r="AA195" i="2"/>
  <c r="B195" i="2" s="1"/>
  <c r="AB195" i="2"/>
  <c r="AC195" i="2"/>
  <c r="H196" i="2"/>
  <c r="J196" i="2"/>
  <c r="AA196" i="2"/>
  <c r="AB196" i="2"/>
  <c r="AC196" i="2"/>
  <c r="H197" i="2"/>
  <c r="J197" i="2"/>
  <c r="AA197" i="2"/>
  <c r="B197" i="2" s="1"/>
  <c r="AB197" i="2"/>
  <c r="AC197" i="2"/>
  <c r="H198" i="2"/>
  <c r="J198" i="2"/>
  <c r="AA198" i="2"/>
  <c r="AB198" i="2"/>
  <c r="AC198" i="2"/>
  <c r="H199" i="2"/>
  <c r="J199" i="2"/>
  <c r="AA199" i="2"/>
  <c r="AB199" i="2"/>
  <c r="B199" i="2" s="1"/>
  <c r="AC199" i="2"/>
  <c r="H200" i="2"/>
  <c r="J200" i="2"/>
  <c r="AA200" i="2"/>
  <c r="B200" i="2" s="1"/>
  <c r="AB200" i="2"/>
  <c r="AC200" i="2"/>
  <c r="H201" i="2"/>
  <c r="J201" i="2"/>
  <c r="AA201" i="2"/>
  <c r="AB201" i="2"/>
  <c r="B201" i="2"/>
  <c r="AC201" i="2"/>
  <c r="H202" i="2"/>
  <c r="J202" i="2"/>
  <c r="AA202" i="2"/>
  <c r="B202" i="2" s="1"/>
  <c r="AB202" i="2"/>
  <c r="AC202" i="2"/>
  <c r="H203" i="2"/>
  <c r="J203" i="2"/>
  <c r="AA203" i="2"/>
  <c r="B203" i="2" s="1"/>
  <c r="AB203" i="2"/>
  <c r="AC203" i="2"/>
  <c r="H204" i="2"/>
  <c r="J204" i="2"/>
  <c r="AA204" i="2"/>
  <c r="AB204" i="2"/>
  <c r="AC204" i="2"/>
  <c r="H205" i="2"/>
  <c r="J205" i="2"/>
  <c r="AA205" i="2"/>
  <c r="B205" i="2" s="1"/>
  <c r="AB205" i="2"/>
  <c r="AC205" i="2"/>
  <c r="H206" i="2"/>
  <c r="J206" i="2"/>
  <c r="AA206" i="2"/>
  <c r="AB206" i="2"/>
  <c r="AC206" i="2"/>
  <c r="AC3" i="4"/>
  <c r="AD3" i="4"/>
  <c r="AE3" i="4"/>
  <c r="AF3" i="4"/>
  <c r="AG3" i="4"/>
  <c r="AC4" i="4"/>
  <c r="AD4" i="4"/>
  <c r="AE4" i="4"/>
  <c r="AF4" i="4"/>
  <c r="AG4" i="4"/>
  <c r="AW4" i="4"/>
  <c r="AC5" i="4"/>
  <c r="AD5" i="4"/>
  <c r="AE5" i="4"/>
  <c r="AF5" i="4"/>
  <c r="AG5" i="4"/>
  <c r="AW5" i="4"/>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C6" i="4"/>
  <c r="AD6" i="4"/>
  <c r="AE6" i="4"/>
  <c r="AF6" i="4"/>
  <c r="AG6" i="4"/>
  <c r="AC7" i="4"/>
  <c r="AD7" i="4"/>
  <c r="AE7" i="4"/>
  <c r="AF7" i="4"/>
  <c r="AG7" i="4"/>
  <c r="AC8" i="4"/>
  <c r="AD8" i="4"/>
  <c r="AE8" i="4"/>
  <c r="AF8" i="4"/>
  <c r="AG8" i="4"/>
  <c r="AC9" i="4"/>
  <c r="AD9" i="4"/>
  <c r="AE9" i="4"/>
  <c r="AF9" i="4"/>
  <c r="AG9" i="4"/>
  <c r="AC10" i="4"/>
  <c r="AD10" i="4"/>
  <c r="AE10" i="4"/>
  <c r="AF10" i="4"/>
  <c r="AG10" i="4"/>
  <c r="AC11" i="4"/>
  <c r="AD11" i="4"/>
  <c r="AE11" i="4"/>
  <c r="AF11" i="4"/>
  <c r="AG11" i="4"/>
  <c r="AB12" i="4"/>
  <c r="AC12" i="4"/>
  <c r="AE12" i="4"/>
  <c r="AF12" i="4"/>
  <c r="AG12" i="4"/>
  <c r="AB13" i="4"/>
  <c r="AC13" i="4"/>
  <c r="AD13" i="4"/>
  <c r="AE13" i="4"/>
  <c r="AG13" i="4"/>
  <c r="AB14" i="4"/>
  <c r="AC14" i="4"/>
  <c r="AD14" i="4"/>
  <c r="AE14" i="4"/>
  <c r="AF14" i="4"/>
  <c r="AG14" i="4"/>
  <c r="AB15" i="4"/>
  <c r="AC15" i="4"/>
  <c r="AD15" i="4"/>
  <c r="AE15" i="4"/>
  <c r="AF15" i="4"/>
  <c r="AG15" i="4"/>
  <c r="D16" i="4"/>
  <c r="AR16" i="4" s="1"/>
  <c r="AB16" i="4"/>
  <c r="AC16" i="4"/>
  <c r="AD16" i="4"/>
  <c r="AE16" i="4"/>
  <c r="AF16" i="4"/>
  <c r="AG16" i="4"/>
  <c r="D17" i="4"/>
  <c r="AB17" i="4"/>
  <c r="AC17" i="4"/>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s="1"/>
  <c r="AO35" i="4" s="1"/>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AR18" i="4"/>
  <c r="I16" i="4"/>
  <c r="AU16" i="4"/>
  <c r="AB3" i="4" l="1"/>
  <c r="J3" i="4" s="1"/>
  <c r="AB6" i="4"/>
  <c r="AB8" i="4"/>
  <c r="AB7" i="4"/>
  <c r="J7" i="4" s="1"/>
  <c r="H2" i="2"/>
  <c r="J17" i="4"/>
  <c r="J14" i="4"/>
  <c r="B206" i="2"/>
  <c r="B198" i="2"/>
  <c r="B190" i="2"/>
  <c r="B182" i="2"/>
  <c r="B174" i="2"/>
  <c r="B166" i="2"/>
  <c r="B158" i="2"/>
  <c r="B150" i="2"/>
  <c r="B142" i="2"/>
  <c r="B134" i="2"/>
  <c r="B126" i="2"/>
  <c r="B118" i="2"/>
  <c r="B110" i="2"/>
  <c r="B102" i="2"/>
  <c r="B94" i="2"/>
  <c r="B86" i="2"/>
  <c r="B78" i="2"/>
  <c r="B70" i="2"/>
  <c r="B62" i="2"/>
  <c r="B54" i="2"/>
  <c r="B46" i="2"/>
  <c r="B38" i="2"/>
  <c r="B30" i="2"/>
  <c r="B22" i="2"/>
  <c r="B14" i="2"/>
  <c r="B8" i="2"/>
  <c r="J15" i="6"/>
  <c r="F17" i="6"/>
  <c r="J16" i="4"/>
  <c r="J15" i="4"/>
  <c r="C2" i="2"/>
  <c r="J2" i="2"/>
  <c r="B7" i="2"/>
  <c r="J5" i="6"/>
  <c r="J18" i="6"/>
  <c r="B204" i="2"/>
  <c r="B196" i="2"/>
  <c r="B188" i="2"/>
  <c r="B180" i="2"/>
  <c r="B172" i="2"/>
  <c r="B164" i="2"/>
  <c r="B156" i="2"/>
  <c r="B148" i="2"/>
  <c r="B140" i="2"/>
  <c r="B132" i="2"/>
  <c r="B124" i="2"/>
  <c r="B116" i="2"/>
  <c r="B108" i="2"/>
  <c r="B100" i="2"/>
  <c r="B92" i="2"/>
  <c r="B84" i="2"/>
  <c r="B76" i="2"/>
  <c r="B68" i="2"/>
  <c r="B60" i="2"/>
  <c r="B52" i="2"/>
  <c r="B44" i="2"/>
  <c r="B36" i="2"/>
  <c r="B28" i="2"/>
  <c r="B20" i="2"/>
  <c r="B12" i="2"/>
  <c r="B9" i="2"/>
  <c r="B2" i="2"/>
  <c r="J8" i="6"/>
  <c r="J9" i="6"/>
  <c r="J10" i="6"/>
  <c r="AT17" i="6"/>
  <c r="J7" i="6"/>
  <c r="J6" i="6"/>
  <c r="J3" i="6"/>
  <c r="BU4" i="6"/>
  <c r="BU6" i="6"/>
  <c r="BT6" i="6" s="1"/>
  <c r="BU11" i="6"/>
  <c r="BT15" i="6"/>
  <c r="BS15" i="6" s="1"/>
  <c r="E17" i="6"/>
  <c r="Y17" i="6"/>
  <c r="AS17" i="6"/>
  <c r="I17" i="6"/>
  <c r="AR17" i="6"/>
  <c r="BT3" i="6"/>
  <c r="BW3" i="6" s="1"/>
  <c r="BT7" i="6"/>
  <c r="BW7" i="6" s="1"/>
  <c r="BU8" i="6"/>
  <c r="BU14" i="6"/>
  <c r="BT14" i="6" s="1"/>
  <c r="BV15" i="6"/>
  <c r="BW16" i="6"/>
  <c r="G17" i="6"/>
  <c r="Y18" i="6"/>
  <c r="AT18" i="6"/>
  <c r="X24" i="6"/>
  <c r="J6" i="4"/>
  <c r="H16" i="4"/>
  <c r="F16" i="4"/>
  <c r="E16" i="4"/>
  <c r="X16" i="4"/>
  <c r="K16" i="4" s="1"/>
  <c r="Y24" i="4"/>
  <c r="G16" i="4"/>
  <c r="AQ16" i="4"/>
  <c r="AT16" i="4"/>
  <c r="BW10" i="6"/>
  <c r="U24" i="6"/>
  <c r="BU2" i="6"/>
  <c r="BU5" i="6"/>
  <c r="BT8" i="6"/>
  <c r="BU9" i="6"/>
  <c r="BT12" i="6"/>
  <c r="BU13" i="6"/>
  <c r="BT16" i="6"/>
  <c r="BS16" i="6" s="1"/>
  <c r="H17" i="6"/>
  <c r="X17" i="6"/>
  <c r="K17" i="6" s="1"/>
  <c r="AQ17" i="6"/>
  <c r="F18" i="6"/>
  <c r="AS18" i="6"/>
  <c r="L24" i="6"/>
  <c r="Y24" i="6"/>
  <c r="H18" i="6"/>
  <c r="X18" i="6"/>
  <c r="K18" i="6" s="1"/>
  <c r="AQ18" i="6"/>
  <c r="V20" i="6"/>
  <c r="Y20" i="6" s="1"/>
  <c r="J8" i="4"/>
  <c r="BU3" i="4"/>
  <c r="BT3" i="4" s="1"/>
  <c r="BU15" i="4"/>
  <c r="L24" i="4"/>
  <c r="Y16" i="4"/>
  <c r="AS16" i="4"/>
  <c r="Y18" i="4"/>
  <c r="BU10" i="4"/>
  <c r="BT10" i="4" s="1"/>
  <c r="BW10" i="4" s="1"/>
  <c r="AT18" i="4"/>
  <c r="X18" i="4"/>
  <c r="BU7" i="4"/>
  <c r="BT7" i="4" s="1"/>
  <c r="AB11" i="4"/>
  <c r="J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J3" i="2" s="1"/>
  <c r="AT17" i="4"/>
  <c r="AQ17" i="4"/>
  <c r="I17" i="4"/>
  <c r="X17" i="4"/>
  <c r="K17" i="4" s="1"/>
  <c r="H17" i="4"/>
  <c r="AU17" i="4"/>
  <c r="G17" i="4"/>
  <c r="Y17" i="4"/>
  <c r="F17" i="4"/>
  <c r="AR17" i="4"/>
  <c r="AS17" i="4"/>
  <c r="J18" i="4"/>
  <c r="AD12" i="4"/>
  <c r="J12" i="4" s="1"/>
  <c r="X24" i="4"/>
  <c r="BU2" i="4"/>
  <c r="BU11" i="4"/>
  <c r="BT11" i="4" s="1"/>
  <c r="BU12" i="4"/>
  <c r="BU4" i="4"/>
  <c r="BU14" i="4"/>
  <c r="BU13" i="4"/>
  <c r="AQ18" i="4"/>
  <c r="E17" i="4"/>
  <c r="AU18" i="4"/>
  <c r="BU8" i="4"/>
  <c r="BU16" i="4"/>
  <c r="BU6" i="4"/>
  <c r="BU5" i="4"/>
  <c r="BU9" i="4"/>
  <c r="V24" i="4"/>
  <c r="V20" i="4"/>
  <c r="Y20" i="4" s="1"/>
  <c r="H3" i="2" l="1"/>
  <c r="AB5" i="4"/>
  <c r="J5" i="4" s="1"/>
  <c r="BW6" i="6"/>
  <c r="AB4" i="4"/>
  <c r="J4" i="4" s="1"/>
  <c r="BW11" i="6"/>
  <c r="BT11" i="6"/>
  <c r="BT4" i="6"/>
  <c r="BW4" i="6" s="1"/>
  <c r="BW14" i="6"/>
  <c r="BW3" i="4"/>
  <c r="Y25" i="4"/>
  <c r="BT2" i="6"/>
  <c r="BS2" i="6" s="1"/>
  <c r="BW8" i="6"/>
  <c r="BT13" i="6"/>
  <c r="BW13" i="6" s="1"/>
  <c r="BW12" i="6"/>
  <c r="BT5" i="6"/>
  <c r="Y25" i="6"/>
  <c r="BT9" i="6"/>
  <c r="BW9" i="6" s="1"/>
  <c r="BW11" i="4"/>
  <c r="K18" i="4"/>
  <c r="F18" i="4"/>
  <c r="G18" i="4"/>
  <c r="H18" i="4"/>
  <c r="E18" i="4"/>
  <c r="BW7" i="4"/>
  <c r="BT15" i="4"/>
  <c r="BS15" i="4" s="1"/>
  <c r="BV15" i="4"/>
  <c r="BW15" i="4"/>
  <c r="M3" i="2"/>
  <c r="Q3" i="2"/>
  <c r="G3" i="2"/>
  <c r="K3" i="2"/>
  <c r="N3" i="2"/>
  <c r="E3" i="2"/>
  <c r="P3" i="2"/>
  <c r="T2" i="2"/>
  <c r="S3" i="2"/>
  <c r="B3" i="2"/>
  <c r="AB9" i="4"/>
  <c r="J9" i="4" s="1"/>
  <c r="BT2" i="4"/>
  <c r="BS2" i="4" s="1"/>
  <c r="D15" i="4" s="1"/>
  <c r="C3" i="2"/>
  <c r="AB10" i="4"/>
  <c r="J10" i="4" s="1"/>
  <c r="A3" i="2"/>
  <c r="BT13" i="4"/>
  <c r="BW13" i="4" s="1"/>
  <c r="BW16" i="4"/>
  <c r="BV16" i="4"/>
  <c r="BT16" i="4"/>
  <c r="BS16" i="4" s="1"/>
  <c r="BT12" i="4"/>
  <c r="BW12" i="4" s="1"/>
  <c r="BT9" i="4"/>
  <c r="BW14" i="4"/>
  <c r="BT14" i="4"/>
  <c r="BS14" i="4" s="1"/>
  <c r="BV14" i="4"/>
  <c r="BT6" i="4"/>
  <c r="BT5" i="4"/>
  <c r="BW5" i="4" s="1"/>
  <c r="BT8" i="4"/>
  <c r="BW8" i="4" s="1"/>
  <c r="BT4" i="4"/>
  <c r="AS15" i="4" l="1"/>
  <c r="Y15" i="4"/>
  <c r="AU15" i="4"/>
  <c r="AR15" i="4"/>
  <c r="X15" i="4"/>
  <c r="K15" i="4" s="1"/>
  <c r="AT15" i="4"/>
  <c r="AQ15" i="4"/>
  <c r="G15" i="4"/>
  <c r="F15" i="4"/>
  <c r="E15" i="4"/>
  <c r="H15" i="4"/>
  <c r="BS3" i="6"/>
  <c r="BS4" i="6" s="1"/>
  <c r="D14" i="6"/>
  <c r="D12" i="6"/>
  <c r="D16" i="6"/>
  <c r="D8" i="6"/>
  <c r="D9" i="6"/>
  <c r="D13" i="6"/>
  <c r="D11" i="6"/>
  <c r="D10" i="6"/>
  <c r="D15" i="6"/>
  <c r="D3" i="6"/>
  <c r="BS5" i="6"/>
  <c r="BS6" i="6" s="1"/>
  <c r="BS7" i="6" s="1"/>
  <c r="BS8" i="6" s="1"/>
  <c r="BW2" i="6"/>
  <c r="BW5" i="6"/>
  <c r="BS9" i="6"/>
  <c r="BS10" i="6" s="1"/>
  <c r="BS11" i="6" s="1"/>
  <c r="BS12" i="6" s="1"/>
  <c r="BS13" i="6" s="1"/>
  <c r="BS14" i="6" s="1"/>
  <c r="BW2" i="4"/>
  <c r="D11" i="4"/>
  <c r="D14" i="4"/>
  <c r="D12" i="4"/>
  <c r="D13" i="4"/>
  <c r="BS3" i="4"/>
  <c r="D10" i="4" s="1"/>
  <c r="BW4" i="4"/>
  <c r="BW6" i="4"/>
  <c r="BW9" i="4"/>
  <c r="D9" i="4" l="1"/>
  <c r="AT3" i="6"/>
  <c r="T33" i="6"/>
  <c r="AU3" i="6" s="1"/>
  <c r="AR3" i="6"/>
  <c r="X3" i="6"/>
  <c r="K3" i="6" s="1"/>
  <c r="AQ3" i="6"/>
  <c r="AS3" i="6"/>
  <c r="Y3" i="6"/>
  <c r="E3" i="6"/>
  <c r="AU11" i="6"/>
  <c r="Y11" i="6"/>
  <c r="X11" i="6"/>
  <c r="K11" i="6" s="1"/>
  <c r="AR11" i="6"/>
  <c r="AQ11" i="6"/>
  <c r="AT11" i="6"/>
  <c r="AS11" i="6"/>
  <c r="AR12" i="6"/>
  <c r="H12" i="6"/>
  <c r="Y12" i="6"/>
  <c r="AQ12" i="6"/>
  <c r="G12" i="6"/>
  <c r="X12" i="6"/>
  <c r="K12" i="6" s="1"/>
  <c r="AS12" i="6"/>
  <c r="AU12" i="6"/>
  <c r="AT12" i="6"/>
  <c r="E12" i="6"/>
  <c r="AS15" i="6"/>
  <c r="AU15" i="6"/>
  <c r="Y15" i="6"/>
  <c r="AR15" i="6"/>
  <c r="X15" i="6"/>
  <c r="K15" i="6" s="1"/>
  <c r="AT15" i="6"/>
  <c r="AQ15" i="6"/>
  <c r="T39" i="6"/>
  <c r="AT9" i="6"/>
  <c r="AS9" i="6"/>
  <c r="AR9" i="6"/>
  <c r="X9" i="6"/>
  <c r="K9" i="6" s="1"/>
  <c r="AU9" i="6"/>
  <c r="Y9" i="6"/>
  <c r="AQ9" i="6"/>
  <c r="G9" i="6"/>
  <c r="E9" i="6"/>
  <c r="D5" i="6"/>
  <c r="AT10" i="6"/>
  <c r="T40" i="6"/>
  <c r="AU10" i="6" s="1"/>
  <c r="AQ10" i="6"/>
  <c r="AS10" i="6"/>
  <c r="Y10" i="6"/>
  <c r="E10" i="6"/>
  <c r="X10" i="6"/>
  <c r="K10" i="6" s="1"/>
  <c r="AR10" i="6"/>
  <c r="G10" i="6"/>
  <c r="F10" i="6"/>
  <c r="D4" i="6"/>
  <c r="BV3" i="6" s="1"/>
  <c r="I8" i="6" s="1"/>
  <c r="D6" i="6"/>
  <c r="AR8" i="6"/>
  <c r="T38" i="6"/>
  <c r="AU8" i="6" s="1"/>
  <c r="E8" i="6"/>
  <c r="AS8" i="6"/>
  <c r="X8" i="6"/>
  <c r="K8" i="6" s="1"/>
  <c r="Y8" i="6"/>
  <c r="F8" i="6"/>
  <c r="H8" i="6"/>
  <c r="AQ8" i="6"/>
  <c r="AT8" i="6"/>
  <c r="D7" i="6"/>
  <c r="AU13" i="6"/>
  <c r="Y13" i="6"/>
  <c r="AT13" i="6"/>
  <c r="AR13" i="6"/>
  <c r="AQ13" i="6"/>
  <c r="X13" i="6"/>
  <c r="K13" i="6" s="1"/>
  <c r="AS13" i="6"/>
  <c r="G13" i="6"/>
  <c r="F13" i="6"/>
  <c r="AR16" i="6"/>
  <c r="AU16" i="6"/>
  <c r="Y16" i="6"/>
  <c r="AS16" i="6"/>
  <c r="X16" i="6"/>
  <c r="K16" i="6" s="1"/>
  <c r="AT16" i="6"/>
  <c r="AQ16" i="6"/>
  <c r="H16" i="6"/>
  <c r="G16" i="6"/>
  <c r="AT14" i="6"/>
  <c r="AS14" i="6"/>
  <c r="Y14" i="6"/>
  <c r="H14" i="6"/>
  <c r="AR14" i="6"/>
  <c r="X14" i="6"/>
  <c r="K14" i="6" s="1"/>
  <c r="AQ14" i="6"/>
  <c r="AU14" i="6"/>
  <c r="F14" i="6"/>
  <c r="E14" i="6"/>
  <c r="G14" i="6"/>
  <c r="AT13" i="4"/>
  <c r="X43" i="4"/>
  <c r="AU13" i="4" s="1"/>
  <c r="X13" i="4"/>
  <c r="K13" i="4" s="1"/>
  <c r="AR13" i="4"/>
  <c r="AQ13" i="4"/>
  <c r="AS13" i="4"/>
  <c r="AQ9" i="4"/>
  <c r="T39" i="4"/>
  <c r="Y9" i="4" s="1"/>
  <c r="AR9" i="4"/>
  <c r="AS9" i="4"/>
  <c r="AT9" i="4"/>
  <c r="X9" i="4"/>
  <c r="K9" i="4" s="1"/>
  <c r="AR14" i="4"/>
  <c r="AT14" i="4"/>
  <c r="AU14" i="4"/>
  <c r="AS14" i="4"/>
  <c r="Y14" i="4"/>
  <c r="X14" i="4"/>
  <c r="F14" i="4" s="1"/>
  <c r="AQ14" i="4"/>
  <c r="BS4" i="4"/>
  <c r="BS5" i="4" s="1"/>
  <c r="BS6" i="4" s="1"/>
  <c r="BS7" i="4" s="1"/>
  <c r="BS8" i="4" s="1"/>
  <c r="BS9" i="4" s="1"/>
  <c r="BS10" i="4" s="1"/>
  <c r="BS11" i="4" s="1"/>
  <c r="BS12" i="4" s="1"/>
  <c r="BS13" i="4" s="1"/>
  <c r="AR10" i="4"/>
  <c r="X10" i="4"/>
  <c r="K10" i="4" s="1"/>
  <c r="AT10" i="4"/>
  <c r="AQ10" i="4"/>
  <c r="AS10" i="4"/>
  <c r="T40" i="4"/>
  <c r="Y10" i="4" s="1"/>
  <c r="V42" i="4"/>
  <c r="Y12" i="4" s="1"/>
  <c r="X12" i="4"/>
  <c r="K12" i="4" s="1"/>
  <c r="AT12" i="4"/>
  <c r="AQ12" i="4"/>
  <c r="AR12" i="4"/>
  <c r="AU12" i="4"/>
  <c r="AS12" i="4"/>
  <c r="D4" i="4"/>
  <c r="T34" i="4" s="1"/>
  <c r="AQ11" i="4"/>
  <c r="T41" i="4"/>
  <c r="AU11" i="4" s="1"/>
  <c r="AR11" i="4"/>
  <c r="X11" i="4"/>
  <c r="AT11" i="4"/>
  <c r="AS11" i="4"/>
  <c r="F12" i="4" l="1"/>
  <c r="D7" i="4"/>
  <c r="G9" i="4"/>
  <c r="F16" i="6"/>
  <c r="H13" i="6"/>
  <c r="H10" i="6"/>
  <c r="AU5" i="6"/>
  <c r="Y5" i="6"/>
  <c r="AQ5" i="6"/>
  <c r="AR5" i="6"/>
  <c r="AT5" i="6"/>
  <c r="X5" i="6"/>
  <c r="K5" i="6" s="1"/>
  <c r="AS5" i="6"/>
  <c r="E5" i="6"/>
  <c r="F5" i="6"/>
  <c r="F11" i="6"/>
  <c r="BV2" i="6"/>
  <c r="BV9" i="6"/>
  <c r="I5" i="6" s="1"/>
  <c r="F3" i="6"/>
  <c r="H3" i="6"/>
  <c r="E16" i="6"/>
  <c r="G15" i="6"/>
  <c r="E15" i="6"/>
  <c r="G3" i="6"/>
  <c r="BV8" i="6"/>
  <c r="BV6" i="6"/>
  <c r="AT6" i="6"/>
  <c r="T36" i="6"/>
  <c r="AQ6" i="6"/>
  <c r="Y6" i="6"/>
  <c r="G6" i="6"/>
  <c r="AU6" i="6"/>
  <c r="X6" i="6"/>
  <c r="K6" i="6" s="1"/>
  <c r="AS6" i="6"/>
  <c r="AR6" i="6"/>
  <c r="E6" i="6"/>
  <c r="F6" i="6"/>
  <c r="H6" i="6"/>
  <c r="H15" i="6"/>
  <c r="BV4" i="6"/>
  <c r="BV5" i="6"/>
  <c r="I6" i="6" s="1"/>
  <c r="BV12" i="6"/>
  <c r="D5" i="4"/>
  <c r="T35" i="4" s="1"/>
  <c r="D3" i="4"/>
  <c r="T33" i="4" s="1"/>
  <c r="D6" i="4"/>
  <c r="T36" i="4" s="1"/>
  <c r="H9" i="4"/>
  <c r="E13" i="6"/>
  <c r="T37" i="6"/>
  <c r="AQ7" i="6"/>
  <c r="Y7" i="6"/>
  <c r="AR7" i="6"/>
  <c r="AS7" i="6"/>
  <c r="AU7" i="6"/>
  <c r="AT7" i="6"/>
  <c r="X7" i="6"/>
  <c r="K7" i="6" s="1"/>
  <c r="I7" i="6"/>
  <c r="G7" i="6"/>
  <c r="G8" i="6"/>
  <c r="AR4" i="6"/>
  <c r="T34" i="6"/>
  <c r="Y4" i="6" s="1"/>
  <c r="X4" i="6"/>
  <c r="K4" i="6" s="1"/>
  <c r="E4" i="6"/>
  <c r="AU4" i="6"/>
  <c r="Y19" i="6" s="1"/>
  <c r="I23" i="6" s="1"/>
  <c r="AT4" i="6"/>
  <c r="AQ4" i="6"/>
  <c r="AS4" i="6"/>
  <c r="H4" i="6"/>
  <c r="G4" i="6"/>
  <c r="F4" i="6"/>
  <c r="F9" i="6"/>
  <c r="H9" i="6"/>
  <c r="F15" i="6"/>
  <c r="F12" i="6"/>
  <c r="E11" i="6"/>
  <c r="G11" i="6"/>
  <c r="H11" i="6"/>
  <c r="BV13" i="6"/>
  <c r="BV14" i="6"/>
  <c r="BV11" i="6"/>
  <c r="BV7" i="6"/>
  <c r="I3" i="6" s="1"/>
  <c r="BV10" i="6"/>
  <c r="AU10" i="4"/>
  <c r="G14" i="4"/>
  <c r="T37" i="4"/>
  <c r="U37" i="4"/>
  <c r="H12" i="4"/>
  <c r="G12" i="4"/>
  <c r="G13" i="4"/>
  <c r="H13" i="4"/>
  <c r="F13" i="4"/>
  <c r="E10" i="4"/>
  <c r="H10" i="4"/>
  <c r="G10" i="4"/>
  <c r="F10" i="4"/>
  <c r="E9" i="4"/>
  <c r="AQ5" i="4"/>
  <c r="AS5" i="4"/>
  <c r="E11" i="4"/>
  <c r="K11" i="4"/>
  <c r="AR6" i="4"/>
  <c r="AS6" i="4"/>
  <c r="AT6" i="4"/>
  <c r="AQ6" i="4"/>
  <c r="X6" i="4"/>
  <c r="F6" i="4" s="1"/>
  <c r="Y6" i="4"/>
  <c r="AU6" i="4"/>
  <c r="D8" i="4"/>
  <c r="H14" i="4"/>
  <c r="K14" i="4"/>
  <c r="AU3" i="4"/>
  <c r="Y3" i="4"/>
  <c r="AT3" i="4"/>
  <c r="AR3" i="4"/>
  <c r="AQ3" i="4"/>
  <c r="AS3" i="4"/>
  <c r="X3" i="4"/>
  <c r="E3" i="4" s="1"/>
  <c r="BV13" i="4"/>
  <c r="AR4" i="4"/>
  <c r="AQ4" i="4"/>
  <c r="AS4" i="4"/>
  <c r="AT4" i="4"/>
  <c r="X4" i="4"/>
  <c r="K4" i="4" s="1"/>
  <c r="AU4" i="4"/>
  <c r="Y4" i="4"/>
  <c r="F11" i="4"/>
  <c r="Y11" i="4"/>
  <c r="H11" i="4"/>
  <c r="E12" i="4"/>
  <c r="E14" i="4"/>
  <c r="F9" i="4"/>
  <c r="Y13" i="4"/>
  <c r="E13" i="4"/>
  <c r="AQ7" i="4"/>
  <c r="AS7" i="4"/>
  <c r="AR7" i="4"/>
  <c r="X7" i="4"/>
  <c r="K7" i="4" s="1"/>
  <c r="AT7" i="4"/>
  <c r="G11" i="4"/>
  <c r="AU9" i="4"/>
  <c r="BV7" i="4" l="1"/>
  <c r="BV10" i="4"/>
  <c r="I18" i="4" s="1"/>
  <c r="X5" i="4"/>
  <c r="E5" i="4" s="1"/>
  <c r="AT5" i="4"/>
  <c r="Y7" i="4"/>
  <c r="I4" i="6"/>
  <c r="H7" i="6"/>
  <c r="I16" i="6"/>
  <c r="I13" i="6"/>
  <c r="I14" i="6"/>
  <c r="I10" i="6"/>
  <c r="I12" i="6"/>
  <c r="I9" i="6"/>
  <c r="I11" i="6"/>
  <c r="I15" i="6"/>
  <c r="G5" i="6"/>
  <c r="BV11" i="4"/>
  <c r="Y5" i="4"/>
  <c r="E7" i="6"/>
  <c r="H5" i="6"/>
  <c r="BV3" i="4"/>
  <c r="BV2" i="4"/>
  <c r="I15" i="4" s="1"/>
  <c r="AR5" i="4"/>
  <c r="AU5" i="4"/>
  <c r="F7" i="6"/>
  <c r="AU7" i="4"/>
  <c r="BV9" i="4"/>
  <c r="BV12" i="4"/>
  <c r="BV4" i="4"/>
  <c r="BV6" i="4"/>
  <c r="I7" i="4" s="1"/>
  <c r="BV5" i="4"/>
  <c r="I6" i="4" s="1"/>
  <c r="BV8" i="4"/>
  <c r="H6" i="4"/>
  <c r="G5" i="4"/>
  <c r="H3" i="4"/>
  <c r="T38" i="4"/>
  <c r="Y8" i="4" s="1"/>
  <c r="U38" i="4"/>
  <c r="F7" i="4"/>
  <c r="H4" i="4"/>
  <c r="I4" i="4"/>
  <c r="F4" i="4"/>
  <c r="G4" i="4"/>
  <c r="E4" i="4"/>
  <c r="F3" i="4"/>
  <c r="I3" i="4"/>
  <c r="AT8" i="4"/>
  <c r="X8" i="4"/>
  <c r="K8" i="4" s="1"/>
  <c r="AQ8" i="4"/>
  <c r="AR8" i="4"/>
  <c r="AS8" i="4"/>
  <c r="G8" i="4"/>
  <c r="E7" i="4"/>
  <c r="H7" i="4"/>
  <c r="E6" i="4"/>
  <c r="G7" i="4"/>
  <c r="G3" i="4"/>
  <c r="K3" i="4"/>
  <c r="I9" i="4"/>
  <c r="I11" i="4"/>
  <c r="I10" i="4"/>
  <c r="G6" i="4"/>
  <c r="K6" i="4"/>
  <c r="I13" i="4" l="1"/>
  <c r="I14" i="4"/>
  <c r="I12" i="4"/>
  <c r="K5" i="4"/>
  <c r="H5" i="4"/>
  <c r="F5" i="4"/>
  <c r="AU8" i="4"/>
  <c r="Y19" i="4" s="1"/>
  <c r="I23" i="4" s="1"/>
  <c r="I8" i="4"/>
  <c r="I5" i="4"/>
  <c r="F8" i="4"/>
  <c r="H8" i="4"/>
  <c r="E8" i="4"/>
</calcChain>
</file>

<file path=xl/sharedStrings.xml><?xml version="1.0" encoding="utf-8"?>
<sst xmlns="http://schemas.openxmlformats.org/spreadsheetml/2006/main" count="4138" uniqueCount="765">
  <si>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</si>
  <si>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</si>
  <si>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</si>
  <si>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</si>
  <si>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</si>
  <si>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</si>
  <si>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</si>
  <si>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</si>
  <si>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</si>
  <si>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</si>
  <si>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</si>
  <si>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</si>
  <si>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</si>
  <si>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</si>
  <si>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</si>
  <si>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</si>
  <si>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</si>
  <si>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</si>
  <si>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</si>
  <si>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</si>
  <si>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</si>
  <si>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</si>
  <si>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</si>
  <si>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</si>
  <si>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</si>
  <si>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</si>
  <si>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</si>
  <si>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</si>
  <si>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</si>
  <si>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</si>
  <si>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</si>
  <si>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</si>
  <si>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</si>
  <si>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</si>
  <si>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</si>
  <si>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</si>
  <si>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</si>
  <si>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</si>
  <si>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</si>
  <si>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</si>
  <si>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</si>
  <si>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</si>
  <si>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</si>
  <si>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</si>
  <si>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</si>
  <si>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</si>
  <si>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</si>
  <si>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</si>
  <si>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</si>
  <si>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</si>
  <si>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</si>
  <si>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</si>
  <si>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</si>
  <si>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</si>
  <si>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</si>
  <si>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</si>
  <si>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</si>
  <si>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</si>
  <si>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</si>
  <si>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</si>
  <si>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</si>
  <si>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</si>
  <si>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</si>
  <si>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</si>
  <si>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</si>
  <si>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</si>
  <si>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</si>
  <si>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</si>
  <si>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</si>
  <si>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</si>
  <si>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</si>
  <si>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</si>
  <si>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</si>
  <si>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</si>
  <si>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</si>
  <si>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</si>
  <si>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</si>
  <si>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</si>
  <si>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</si>
  <si>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</si>
  <si>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</si>
  <si>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</si>
  <si>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</si>
  <si>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</si>
  <si>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</si>
  <si>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</si>
  <si>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</si>
  <si>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</si>
  <si>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</si>
  <si>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</si>
  <si>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</si>
  <si>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</si>
  <si>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</si>
  <si>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</si>
  <si>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</si>
  <si>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</si>
  <si>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</si>
  <si>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</si>
  <si>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</si>
  <si>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</si>
  <si>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</si>
  <si>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</si>
  <si>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</si>
  <si>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</si>
  <si>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</si>
  <si>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</si>
  <si>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</si>
  <si>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</si>
  <si>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</si>
  <si>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</si>
  <si>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</si>
  <si>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</si>
  <si>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</si>
  <si>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</si>
  <si>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</si>
  <si>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</si>
  <si>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</si>
  <si>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</si>
  <si>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</si>
  <si>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</si>
  <si>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</si>
  <si>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</si>
  <si>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</si>
  <si>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</si>
  <si>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</si>
  <si>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</si>
  <si>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</si>
  <si>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</si>
  <si>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</si>
  <si>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</si>
  <si>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</si>
  <si>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</si>
  <si>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</si>
  <si>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</si>
  <si>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</si>
  <si>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</si>
  <si>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</si>
  <si>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</si>
  <si>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</si>
  <si>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</si>
  <si>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</si>
  <si>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</si>
  <si>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</si>
  <si>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</si>
  <si>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</si>
  <si>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</si>
  <si>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</si>
  <si>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</si>
  <si>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</si>
  <si>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</si>
  <si>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</si>
  <si>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</si>
  <si>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</si>
  <si>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</si>
  <si>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</si>
  <si>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</si>
  <si>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</si>
  <si>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</si>
  <si>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</si>
  <si>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</si>
  <si>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</si>
  <si>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</si>
  <si>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</si>
  <si>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</si>
  <si>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</si>
  <si>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</si>
  <si>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</si>
  <si>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</si>
  <si>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</si>
  <si>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</si>
  <si>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</si>
  <si>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</si>
  <si>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</si>
  <si>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</si>
  <si>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</si>
  <si>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</si>
  <si>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</si>
  <si>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</si>
  <si>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</si>
  <si>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</si>
  <si>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</si>
  <si>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</si>
  <si>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</si>
  <si>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</si>
  <si>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</si>
  <si>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</si>
  <si>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</si>
  <si>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</si>
  <si>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</si>
  <si>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</si>
  <si>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</si>
  <si>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</si>
  <si>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</si>
  <si>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</si>
  <si>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</si>
  <si>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</si>
  <si>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</si>
  <si>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</si>
  <si>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</si>
  <si>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</si>
  <si>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</si>
  <si>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</si>
  <si>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</si>
  <si>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</si>
  <si>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</si>
  <si>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</si>
  <si>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</si>
  <si>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</si>
  <si>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</si>
  <si>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</si>
  <si>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</si>
  <si>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</si>
  <si>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</si>
  <si>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</si>
  <si>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</si>
  <si>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</si>
  <si>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</si>
  <si>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</si>
  <si>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</si>
  <si>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</si>
  <si>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</si>
  <si>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</si>
  <si>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</si>
  <si>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</si>
  <si>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</si>
  <si>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</si>
  <si>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</si>
  <si>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</si>
  <si>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</si>
  <si>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</si>
  <si>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</si>
  <si>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</si>
  <si>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</si>
  <si>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</si>
  <si>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</si>
  <si>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</si>
  <si>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</si>
  <si>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</si>
  <si>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</si>
  <si>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</si>
  <si>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</si>
  <si>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</si>
  <si>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</si>
  <si>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</si>
  <si>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</si>
  <si>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</si>
  <si>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</si>
  <si>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</si>
  <si>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</si>
  <si>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</si>
  <si>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</si>
  <si>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</si>
  <si>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</si>
  <si>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</si>
  <si>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</si>
  <si>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</si>
  <si>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</si>
  <si>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</si>
  <si>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</si>
  <si>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</si>
  <si>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</si>
  <si>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</si>
  <si>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</si>
  <si>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</si>
  <si>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</si>
  <si>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</si>
  <si>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</si>
  <si>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</si>
  <si>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</si>
  <si>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</si>
  <si>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</si>
  <si>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</si>
  <si>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</si>
  <si>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</si>
  <si>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</si>
  <si>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</si>
  <si>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</si>
  <si>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</si>
  <si>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</si>
  <si>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</si>
  <si>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</si>
  <si>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</si>
  <si>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</si>
  <si>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</si>
  <si>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</si>
  <si>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</si>
  <si>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</si>
  <si>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</si>
  <si>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</si>
  <si>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</si>
  <si>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</si>
  <si>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</si>
  <si>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</si>
  <si>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</si>
  <si>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</si>
  <si>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</si>
  <si>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</si>
  <si>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</si>
  <si>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</si>
  <si>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</si>
  <si>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</si>
  <si>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</si>
  <si>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</si>
  <si>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</si>
  <si>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</si>
  <si>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</si>
  <si>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</si>
  <si>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</si>
  <si>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</si>
  <si>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</si>
  <si>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</si>
  <si>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</si>
  <si>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</si>
  <si>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</si>
  <si>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</si>
  <si>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</si>
  <si>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</si>
  <si>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</si>
  <si>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</si>
  <si>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</si>
  <si>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</si>
  <si>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</si>
  <si>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</si>
  <si>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</si>
  <si>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</si>
  <si>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</si>
  <si>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</si>
  <si>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</si>
  <si>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</si>
  <si>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</si>
  <si>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</si>
  <si>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</si>
  <si>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</si>
  <si>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</si>
  <si>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</si>
  <si>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</si>
  <si>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</si>
  <si>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</si>
  <si>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</si>
  <si>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</si>
  <si>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</si>
  <si>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</si>
  <si>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</si>
  <si>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</si>
  <si>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</si>
  <si>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</si>
  <si>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</si>
  <si>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</si>
  <si>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</si>
  <si>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</si>
  <si>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</si>
  <si>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</si>
  <si>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</si>
  <si>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</si>
  <si>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</si>
  <si>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</si>
  <si>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</si>
  <si>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</si>
  <si>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</si>
  <si>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</si>
  <si>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</si>
  <si>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</si>
  <si>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</si>
  <si>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</si>
  <si>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</si>
  <si>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</si>
  <si>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</si>
  <si>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</si>
  <si>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</si>
  <si>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</si>
  <si>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</si>
  <si>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</si>
  <si>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</si>
  <si>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</si>
  <si>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</si>
  <si>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</si>
  <si>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</si>
  <si>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</si>
  <si>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</si>
  <si>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</si>
  <si>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</si>
  <si>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</si>
  <si>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</si>
  <si>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</si>
  <si>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</si>
  <si>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</si>
  <si>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</si>
  <si>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</si>
  <si>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</si>
  <si>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</si>
  <si>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</si>
  <si>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</si>
  <si>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</si>
  <si>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</si>
  <si>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</si>
  <si>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</si>
  <si>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</si>
  <si>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</si>
  <si>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</si>
  <si>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</si>
  <si>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</si>
  <si>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</si>
  <si>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</si>
  <si>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</si>
  <si>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</si>
  <si>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</si>
  <si>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</si>
  <si>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</si>
  <si>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</si>
  <si>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</si>
  <si>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</si>
  <si>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</si>
  <si>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</si>
  <si>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</si>
  <si>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</si>
  <si>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</si>
  <si>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</si>
  <si>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</si>
  <si>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</si>
  <si>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</si>
  <si>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</si>
  <si>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</si>
  <si>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</si>
  <si>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</si>
  <si>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</si>
  <si>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</si>
  <si>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</si>
  <si>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</si>
  <si>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</si>
  <si>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</si>
  <si>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</si>
  <si>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</si>
  <si>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</si>
  <si>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</si>
  <si>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</si>
  <si>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</si>
  <si>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</si>
  <si>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</si>
  <si>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</si>
  <si>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</si>
  <si>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</si>
  <si>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</si>
  <si>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</si>
  <si>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</si>
  <si>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</si>
  <si>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</si>
  <si>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</si>
  <si>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</si>
  <si>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</si>
  <si>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</si>
  <si>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</si>
  <si>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</si>
  <si>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</si>
  <si>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</si>
  <si>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</si>
  <si>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</si>
  <si>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</si>
  <si>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</si>
  <si>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</si>
  <si>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</si>
  <si>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</si>
  <si>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</si>
  <si>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</si>
  <si>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</si>
  <si>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</si>
  <si>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</si>
  <si>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</si>
  <si>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</si>
  <si>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</si>
  <si>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</si>
  <si>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</si>
  <si>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</si>
  <si>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</si>
  <si>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</si>
  <si>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</si>
  <si>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</si>
  <si>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</si>
  <si>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</si>
  <si>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</si>
  <si>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</si>
  <si>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</si>
  <si>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</si>
  <si>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</si>
  <si>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</si>
  <si>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</si>
  <si>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</si>
  <si>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</si>
  <si>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</si>
  <si>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</si>
  <si>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</si>
  <si>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</si>
  <si>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</si>
  <si>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</si>
  <si>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</si>
  <si>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</si>
  <si>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</si>
  <si>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</si>
  <si>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</si>
  <si>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</si>
  <si>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</si>
  <si>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</si>
  <si>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</si>
  <si>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</si>
  <si>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</si>
  <si>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</si>
  <si>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</si>
  <si>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</si>
  <si>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</si>
  <si>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</si>
  <si>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</si>
  <si>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</si>
  <si>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</si>
  <si>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</si>
  <si>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</si>
  <si>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</si>
  <si>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</si>
  <si>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</si>
  <si>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</si>
  <si>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</si>
  <si>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</si>
  <si>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</si>
  <si>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</si>
  <si>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</si>
  <si>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</si>
  <si>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</si>
  <si>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</si>
  <si>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</si>
  <si>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</si>
  <si>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</si>
  <si>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</si>
  <si>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</si>
  <si>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</si>
  <si>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</si>
  <si>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</si>
  <si>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</si>
  <si>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</si>
  <si>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</si>
  <si>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</si>
  <si>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</si>
  <si>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</si>
  <si>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</si>
  <si>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</si>
  <si>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</si>
  <si>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</si>
  <si>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</si>
  <si>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</si>
  <si>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</si>
  <si>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</si>
  <si>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</si>
  <si>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</si>
  <si>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</si>
  <si>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</si>
  <si>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</si>
  <si>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</si>
  <si>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</si>
  <si>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</si>
  <si>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</si>
  <si>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</si>
  <si>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</si>
  <si>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</si>
  <si>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</si>
  <si>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</si>
  <si>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</si>
  <si>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</si>
  <si>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</si>
  <si>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</si>
  <si>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</si>
  <si>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</si>
  <si>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</si>
  <si>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</si>
  <si>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</si>
  <si>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</si>
  <si>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</si>
  <si>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</si>
  <si>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</si>
  <si>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</si>
  <si>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</si>
  <si>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</si>
  <si>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</si>
  <si>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</si>
  <si>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</si>
  <si>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</si>
  <si>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</si>
  <si>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</si>
  <si>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</si>
  <si>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</si>
  <si>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</si>
  <si>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</si>
  <si>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</si>
  <si>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</si>
  <si>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</si>
  <si>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</si>
  <si>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</si>
  <si>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</si>
  <si>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</si>
  <si>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</si>
  <si>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</si>
  <si>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</si>
  <si>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</si>
  <si>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</si>
  <si>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</si>
  <si>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</si>
  <si>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</si>
  <si>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</si>
  <si>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</si>
  <si>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</si>
  <si>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</si>
  <si>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</si>
  <si>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</si>
  <si>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</si>
  <si>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</si>
  <si>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</si>
  <si>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</si>
  <si>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</si>
  <si>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</si>
  <si>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</si>
  <si>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</si>
  <si>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</si>
  <si>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</si>
  <si>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</si>
  <si>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</si>
  <si>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</si>
  <si>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</si>
  <si>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</si>
  <si>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</si>
  <si>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</si>
  <si>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</si>
  <si>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</si>
  <si>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</si>
  <si>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</si>
  <si>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</si>
  <si>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</si>
  <si>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</si>
  <si>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</si>
  <si>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</si>
  <si>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</si>
  <si>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</si>
  <si>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</si>
  <si>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</si>
  <si>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</si>
  <si>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</si>
  <si>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</si>
  <si>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</si>
  <si>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</si>
  <si>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</si>
  <si>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</si>
  <si>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</si>
  <si>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</si>
  <si>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</si>
  <si>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</si>
  <si>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</si>
  <si>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</si>
  <si>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</si>
  <si>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</si>
  <si>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</si>
  <si>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</si>
  <si>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</si>
  <si>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</si>
  <si>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</si>
  <si>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</si>
  <si>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</si>
  <si>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</si>
  <si>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</si>
  <si>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</si>
  <si>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</si>
  <si>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</si>
  <si>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</si>
  <si>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</si>
  <si>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</si>
  <si>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</si>
  <si>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</si>
  <si>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</si>
  <si>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</si>
  <si>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</si>
  <si>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</si>
  <si>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</si>
  <si>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</si>
  <si>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</si>
  <si>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</si>
  <si>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</si>
  <si>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</si>
  <si>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</si>
  <si>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</si>
  <si>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</si>
  <si>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</si>
  <si>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</si>
  <si>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</si>
  <si>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</si>
  <si>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</si>
  <si>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</si>
  <si>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</si>
  <si>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</si>
  <si>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</si>
  <si>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</si>
  <si>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</si>
  <si>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</si>
  <si>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</si>
  <si>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</si>
  <si>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</si>
  <si>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</si>
  <si>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</si>
  <si>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</si>
  <si>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</si>
  <si>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</si>
  <si>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</si>
  <si>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</si>
  <si>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</si>
  <si>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</si>
  <si>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</si>
  <si>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</si>
  <si>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</si>
  <si>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</si>
  <si>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</si>
  <si>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</si>
  <si>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</si>
  <si>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</si>
  <si>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</si>
  <si>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</si>
  <si>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</si>
  <si>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</si>
  <si>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</si>
  <si>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</si>
  <si>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</si>
  <si>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</si>
  <si>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</si>
  <si>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</si>
  <si>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</si>
  <si>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</si>
  <si>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</si>
  <si>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</si>
  <si>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</si>
  <si>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</si>
  <si>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</si>
  <si>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</si>
  <si>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</si>
  <si>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</si>
  <si>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</si>
  <si>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</si>
  <si>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</si>
  <si>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</si>
  <si>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</si>
  <si>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</si>
  <si>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</si>
  <si>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</si>
  <si>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</si>
  <si>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</si>
  <si>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</si>
  <si>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</si>
  <si>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</si>
  <si>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</si>
  <si>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</si>
  <si>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</si>
  <si>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</si>
  <si>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</si>
  <si>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</si>
  <si>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</si>
  <si>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</si>
  <si>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</si>
  <si>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</si>
  <si>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</si>
  <si>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Da Dead Timber Wolves</t>
  </si>
  <si>
    <t>Cam</t>
  </si>
  <si>
    <t>Bill</t>
  </si>
  <si>
    <t>Super Flying Suicide Squad</t>
  </si>
  <si>
    <t>3 Bribes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</si>
</sst>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k"/>
  </numFmts>
  <fonts count="30" x14ac:knownFonts="1">
    <font>
      <sz val="10"/>
      <name val="Arial"/>
    </font>
    <font>
      <sz val="10"/>
      <name val="Arial"/>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2">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3" fillId="5" borderId="14" xfId="0" applyFont="1" applyFill="1" applyBorder="1" applyAlignment="1" applyProtection="1">
      <alignment horizontal="center" vertical="center"/>
      <protection hidden="1"/>
    </xf>
    <xf numFmtId="3" fontId="4" fillId="5" borderId="1" xfId="0" applyNumberFormat="1" applyFont="1" applyFill="1" applyBorder="1" applyAlignment="1" applyProtection="1">
      <alignment horizontal="right" vertical="center"/>
      <protection hidden="1"/>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0" xfId="0" applyNumberFormat="1" applyFont="1" applyFill="1" applyBorder="1" applyAlignment="1" applyProtection="1">
      <alignment horizontal="right" vertical="center"/>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2" fillId="5" borderId="14" xfId="0" applyFont="1" applyFill="1" applyBorder="1" applyAlignment="1" applyProtection="1">
      <alignment vertical="center" shrinkToFit="1"/>
      <protection hidden="1"/>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37">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8" val="0"/>
</file>

<file path=xl/ctrlProps/ctrlProp10.xml><?xml version="1.0" encoding="utf-8"?>
<formControlPr xmlns="http://schemas.microsoft.com/office/spreadsheetml/2009/9/main" objectType="Drop" dropLines="15" dropStyle="combo" dx="16" fmlaLink="$AP$11" fmlaRange="$BT$1:$BT$15" noThreeD="1" sel="2"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2"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14.xml><?xml version="1.0" encoding="utf-8"?>
<formControlPr xmlns="http://schemas.microsoft.com/office/spreadsheetml/2009/9/main" objectType="Drop" dropLines="24" dropStyle="combo" dx="16" fmlaLink="$AQ$22" fmlaRange="$BN$2:$BN$25" noThreeD="1" sel="14" val="0"/>
</file>

<file path=xl/ctrlProps/ctrlProp115.xml><?xml version="1.0" encoding="utf-8"?>
<formControlPr xmlns="http://schemas.microsoft.com/office/spreadsheetml/2009/9/main" objectType="Drop" dropLines="15" dropStyle="combo" dx="16" fmlaLink="AP3" fmlaRange="$BT$1:$BT$15" noThreeD="1" sel="4" val="0"/>
</file>

<file path=xl/ctrlProps/ctrlProp116.xml><?xml version="1.0" encoding="utf-8"?>
<formControlPr xmlns="http://schemas.microsoft.com/office/spreadsheetml/2009/9/main" objectType="Drop" dropLines="15" dropStyle="combo" dx="16" fmlaLink="$AP$4" fmlaRange="$BT$1:$BT$15" noThreeD="1" sel="4" val="0"/>
</file>

<file path=xl/ctrlProps/ctrlProp117.xml><?xml version="1.0" encoding="utf-8"?>
<formControlPr xmlns="http://schemas.microsoft.com/office/spreadsheetml/2009/9/main" objectType="Drop" dropLines="15" dropStyle="combo" dx="16" fmlaLink="$AP$5" fmlaRange="$BT$1:$BT$15" noThreeD="1" sel="5" val="0"/>
</file>

<file path=xl/ctrlProps/ctrlProp118.xml><?xml version="1.0" encoding="utf-8"?>
<formControlPr xmlns="http://schemas.microsoft.com/office/spreadsheetml/2009/9/main" objectType="Drop" dropLines="15" dropStyle="combo" dx="16" fmlaLink="$AP$6" fmlaRange="$BT$1:$BT$15" noThreeD="1" sel="5" val="0"/>
</file>

<file path=xl/ctrlProps/ctrlProp119.xml><?xml version="1.0" encoding="utf-8"?>
<formControlPr xmlns="http://schemas.microsoft.com/office/spreadsheetml/2009/9/main" objectType="Drop" dropLines="15" dropStyle="combo" dx="16" fmlaLink="$AP$7" fmlaRange="$BT$1:$BT$15" noThreeD="1" sel="6" val="0"/>
</file>

<file path=xl/ctrlProps/ctrlProp12.xml><?xml version="1.0" encoding="utf-8"?>
<formControlPr xmlns="http://schemas.microsoft.com/office/spreadsheetml/2009/9/main" objectType="Drop" dropLines="15" dropStyle="combo" dx="16" fmlaLink="$AP$13" fmlaRange="$BT$1:$BT$15" noThreeD="1" sel="2" val="0"/>
</file>

<file path=xl/ctrlProps/ctrlProp120.xml><?xml version="1.0" encoding="utf-8"?>
<formControlPr xmlns="http://schemas.microsoft.com/office/spreadsheetml/2009/9/main" objectType="Drop" dropLines="15" dropStyle="combo" dx="16" fmlaLink="$AP$8" fmlaRange="$BT$1:$BT$15" noThreeD="1" sel="6" val="0"/>
</file>

<file path=xl/ctrlProps/ctrlProp121.xml><?xml version="1.0" encoding="utf-8"?>
<formControlPr xmlns="http://schemas.microsoft.com/office/spreadsheetml/2009/9/main" objectType="Drop" dropLines="15" dropStyle="combo" dx="16" fmlaLink="$AP$9" fmlaRange="$BT$1:$BT$15" noThreeD="1" sel="3" val="0"/>
</file>

<file path=xl/ctrlProps/ctrlProp122.xml><?xml version="1.0" encoding="utf-8"?>
<formControlPr xmlns="http://schemas.microsoft.com/office/spreadsheetml/2009/9/main" objectType="Drop" dropLines="15" dropStyle="combo" dx="16" fmlaLink="$AP$10" fmlaRange="$BT$1:$BT$15" noThreeD="1" sel="3" val="0"/>
</file>

<file path=xl/ctrlProps/ctrlProp123.xml><?xml version="1.0" encoding="utf-8"?>
<formControlPr xmlns="http://schemas.microsoft.com/office/spreadsheetml/2009/9/main" objectType="Drop" dropLines="15" dropStyle="combo" dx="16" fmlaLink="$AP$11" fmlaRange="$BT$1:$BT$15" noThreeD="1" sel="2" val="0"/>
</file>

<file path=xl/ctrlProps/ctrlProp124.xml><?xml version="1.0" encoding="utf-8"?>
<formControlPr xmlns="http://schemas.microsoft.com/office/spreadsheetml/2009/9/main" objectType="Drop" dropLines="15" dropStyle="combo" dx="16" fmlaLink="$AP$12" fmlaRange="$BT$1:$BT$15" noThreeD="1" sel="2" val="0"/>
</file>

<file path=xl/ctrlProps/ctrlProp125.xml><?xml version="1.0" encoding="utf-8"?>
<formControlPr xmlns="http://schemas.microsoft.com/office/spreadsheetml/2009/9/main" objectType="Drop" dropLines="15" dropStyle="combo" dx="16" fmlaLink="$AP$13" fmlaRange="$BT$1:$BT$15" noThreeD="1" sel="2" val="0"/>
</file>

<file path=xl/ctrlProps/ctrlProp126.xml><?xml version="1.0" encoding="utf-8"?>
<formControlPr xmlns="http://schemas.microsoft.com/office/spreadsheetml/2009/9/main" objectType="Drop" dropLines="15" dropStyle="combo" dx="16" fmlaLink="$AP$14" fmlaRange="$BT$1:$BT$15" noThreeD="1" sel="2" val="0"/>
</file>

<file path=xl/ctrlProps/ctrlProp127.xml><?xml version="1.0" encoding="utf-8"?>
<formControlPr xmlns="http://schemas.microsoft.com/office/spreadsheetml/2009/9/main" objectType="Drop" dropLines="15" dropStyle="combo" dx="16" fmlaLink="$AP$15" fmlaRange="$BT$1:$BT$15" noThreeD="1" sel="2" val="0"/>
</file>

<file path=xl/ctrlProps/ctrlProp128.xml><?xml version="1.0" encoding="utf-8"?>
<formControlPr xmlns="http://schemas.microsoft.com/office/spreadsheetml/2009/9/main" objectType="Drop" dropLines="15" dropStyle="combo" dx="16" fmlaLink="$AP$16" fmlaRange="$BT$1:$BT$15" noThreeD="1" sel="1" val="0"/>
</file>

<file path=xl/ctrlProps/ctrlProp129.xml><?xml version="1.0" encoding="utf-8"?>
<formControlPr xmlns="http://schemas.microsoft.com/office/spreadsheetml/2009/9/main" objectType="Drop" dropLines="15" dropStyle="combo" dx="16" fmlaLink="$AP$17" fmlaRange="$BT$1:$BT$15" noThreeD="1" sel="1" val="0"/>
</file>

<file path=xl/ctrlProps/ctrlProp13.xml><?xml version="1.0" encoding="utf-8"?>
<formControlPr xmlns="http://schemas.microsoft.com/office/spreadsheetml/2009/9/main" objectType="Drop" dropLines="15" dropStyle="combo" dx="16" fmlaLink="$AP$14" fmlaRange="$BT$1:$BT$15" noThreeD="1" sel="2" val="0"/>
</file>

<file path=xl/ctrlProps/ctrlProp130.xml><?xml version="1.0" encoding="utf-8"?>
<formControlPr xmlns="http://schemas.microsoft.com/office/spreadsheetml/2009/9/main" objectType="Drop" dropLines="15" dropStyle="combo" dx="16" fmlaLink="$AP$18" fmlaRange="$BT$1:$BT$15" noThreeD="1" sel="1" val="0"/>
</file>

<file path=xl/ctrlProps/ctrlProp131.xml><?xml version="1.0" encoding="utf-8"?>
<formControlPr xmlns="http://schemas.microsoft.com/office/spreadsheetml/2009/9/main" objectType="Drop" dropLines="20" dropStyle="combo" dx="16" fmlaLink="$AJ$17" fmlaRange="$AQ$32:$AQ$87" noThreeD="1" sel="1" val="0"/>
</file>

<file path=xl/ctrlProps/ctrlProp132.xml><?xml version="1.0" encoding="utf-8"?>
<formControlPr xmlns="http://schemas.microsoft.com/office/spreadsheetml/2009/9/main" objectType="Drop" dropLines="20" dropStyle="combo" dx="16" fmlaLink="AK17" fmlaRange="$AQ$32:$AQ$87" noThreeD="1" sel="1" val="0"/>
</file>

<file path=xl/ctrlProps/ctrlProp133.xml><?xml version="1.0" encoding="utf-8"?>
<formControlPr xmlns="http://schemas.microsoft.com/office/spreadsheetml/2009/9/main" objectType="Drop" dropLines="20" dropStyle="combo" dx="16" fmlaLink="AL17" fmlaRange="$AQ$32:$AQ$87" noThreeD="1" sel="1" val="0"/>
</file>

<file path=xl/ctrlProps/ctrlProp134.xml><?xml version="1.0" encoding="utf-8"?>
<formControlPr xmlns="http://schemas.microsoft.com/office/spreadsheetml/2009/9/main" objectType="Drop" dropLines="20" dropStyle="combo" dx="16" fmlaLink="AM17" fmlaRange="$AQ$32:$AQ$87" noThreeD="1" sel="1" val="0"/>
</file>

<file path=xl/ctrlProps/ctrlProp135.xml><?xml version="1.0" encoding="utf-8"?>
<formControlPr xmlns="http://schemas.microsoft.com/office/spreadsheetml/2009/9/main" objectType="Drop" dropLines="20" dropStyle="combo" dx="16" fmlaLink="AN17" fmlaRange="$AQ$32:$AQ$87" noThreeD="1" sel="1" val="0"/>
</file>

<file path=xl/ctrlProps/ctrlProp136.xml><?xml version="1.0" encoding="utf-8"?>
<formControlPr xmlns="http://schemas.microsoft.com/office/spreadsheetml/2009/9/main" objectType="Drop" dropLines="20" dropStyle="combo" dx="16" fmlaLink="AO17" fmlaRange="$AQ$32:$AQ$87" noThreeD="1" sel="1" val="0"/>
</file>

<file path=xl/ctrlProps/ctrlProp137.xml><?xml version="1.0" encoding="utf-8"?>
<formControlPr xmlns="http://schemas.microsoft.com/office/spreadsheetml/2009/9/main" objectType="Drop" dropLines="20" dropStyle="combo" dx="16" fmlaLink="$AJ$18" fmlaRange="$AQ$32:$AQ$87" noThreeD="1" sel="1" val="0"/>
</file>

<file path=xl/ctrlProps/ctrlProp138.xml><?xml version="1.0" encoding="utf-8"?>
<formControlPr xmlns="http://schemas.microsoft.com/office/spreadsheetml/2009/9/main" objectType="Drop" dropLines="20" dropStyle="combo" dx="16" fmlaLink="AK18" fmlaRange="$AQ$32:$AQ$87" noThreeD="1" sel="1" val="0"/>
</file>

<file path=xl/ctrlProps/ctrlProp139.xml><?xml version="1.0" encoding="utf-8"?>
<formControlPr xmlns="http://schemas.microsoft.com/office/spreadsheetml/2009/9/main" objectType="Drop" dropLines="20" dropStyle="combo" dx="16" fmlaLink="AL18" fmlaRange="$AQ$32:$AQ$87" noThreeD="1" sel="1" val="0"/>
</file>

<file path=xl/ctrlProps/ctrlProp14.xml><?xml version="1.0" encoding="utf-8"?>
<formControlPr xmlns="http://schemas.microsoft.com/office/spreadsheetml/2009/9/main" objectType="Drop" dropLines="15" dropStyle="combo" dx="16" fmlaLink="$AP$15" fmlaRange="$BT$1:$BT$15" noThreeD="1" sel="2" val="0"/>
</file>

<file path=xl/ctrlProps/ctrlProp140.xml><?xml version="1.0" encoding="utf-8"?>
<formControlPr xmlns="http://schemas.microsoft.com/office/spreadsheetml/2009/9/main" objectType="Drop" dropLines="20" dropStyle="combo" dx="16" fmlaLink="AM18" fmlaRange="$AQ$32:$AQ$87" noThreeD="1" sel="1" val="0"/>
</file>

<file path=xl/ctrlProps/ctrlProp141.xml><?xml version="1.0" encoding="utf-8"?>
<formControlPr xmlns="http://schemas.microsoft.com/office/spreadsheetml/2009/9/main" objectType="Drop" dropLines="20" dropStyle="combo" dx="16" fmlaLink="AN18" fmlaRange="$AQ$32:$AQ$87" noThreeD="1" sel="1" val="0"/>
</file>

<file path=xl/ctrlProps/ctrlProp142.xml><?xml version="1.0" encoding="utf-8"?>
<formControlPr xmlns="http://schemas.microsoft.com/office/spreadsheetml/2009/9/main" objectType="Drop" dropLines="20" dropStyle="combo" dx="16" fmlaLink="AO18" fmlaRange="$AQ$32:$AQ$87" noThreeD="1" sel="1" val="0"/>
</file>

<file path=xl/ctrlProps/ctrlProp143.xml><?xml version="1.0" encoding="utf-8"?>
<formControlPr xmlns="http://schemas.microsoft.com/office/spreadsheetml/2009/9/main" objectType="Drop" dropLines="20" dropStyle="combo" dx="16" fmlaLink="$AJ$16" fmlaRange="$AQ$32:$AQ$87" noThreeD="1" sel="1" val="0"/>
</file>

<file path=xl/ctrlProps/ctrlProp144.xml><?xml version="1.0" encoding="utf-8"?>
<formControlPr xmlns="http://schemas.microsoft.com/office/spreadsheetml/2009/9/main" objectType="Drop" dropLines="20" dropStyle="combo" dx="16" fmlaLink="$AJ$15" fmlaRange="$AQ$32:$AQ$87" noThreeD="1" sel="1" val="0"/>
</file>

<file path=xl/ctrlProps/ctrlProp145.xml><?xml version="1.0" encoding="utf-8"?>
<formControlPr xmlns="http://schemas.microsoft.com/office/spreadsheetml/2009/9/main" objectType="Drop" dropLines="20" dropStyle="combo" dx="16" fmlaLink="$AJ$14" fmlaRange="$AQ$32:$AQ$87" noThreeD="1" sel="1" val="0"/>
</file>

<file path=xl/ctrlProps/ctrlProp146.xml><?xml version="1.0" encoding="utf-8"?>
<formControlPr xmlns="http://schemas.microsoft.com/office/spreadsheetml/2009/9/main" objectType="Drop" dropLines="20" dropStyle="combo" dx="16" fmlaLink="$AJ$13" fmlaRange="$AQ$32:$AQ$87" noThreeD="1" sel="1" val="0"/>
</file>

<file path=xl/ctrlProps/ctrlProp147.xml><?xml version="1.0" encoding="utf-8"?>
<formControlPr xmlns="http://schemas.microsoft.com/office/spreadsheetml/2009/9/main" objectType="Drop" dropLines="20" dropStyle="combo" dx="16" fmlaLink="$AJ$12" fmlaRange="$AQ$32:$AQ$87" noThreeD="1" sel="1" val="0"/>
</file>

<file path=xl/ctrlProps/ctrlProp148.xml><?xml version="1.0" encoding="utf-8"?>
<formControlPr xmlns="http://schemas.microsoft.com/office/spreadsheetml/2009/9/main" objectType="Drop" dropLines="20" dropStyle="combo" dx="16" fmlaLink="$AJ$11" fmlaRange="$AQ$32:$AQ$87" noThreeD="1" sel="1" val="0"/>
</file>

<file path=xl/ctrlProps/ctrlProp149.xml><?xml version="1.0" encoding="utf-8"?>
<formControlPr xmlns="http://schemas.microsoft.com/office/spreadsheetml/2009/9/main" objectType="Drop" dropLines="20" dropStyle="combo" dx="16" fmlaLink="$AJ$10" fmlaRange="$AQ$32:$AQ$87" noThreeD="1" sel="1" val="0"/>
</file>

<file path=xl/ctrlProps/ctrlProp15.xml><?xml version="1.0" encoding="utf-8"?>
<formControlPr xmlns="http://schemas.microsoft.com/office/spreadsheetml/2009/9/main" objectType="Drop" dropLines="15" dropStyle="combo" dx="16" fmlaLink="$AP$16" fmlaRange="$BT$1:$BT$15" noThreeD="1" sel="2" val="0"/>
</file>

<file path=xl/ctrlProps/ctrlProp150.xml><?xml version="1.0" encoding="utf-8"?>
<formControlPr xmlns="http://schemas.microsoft.com/office/spreadsheetml/2009/9/main" objectType="Drop" dropLines="20" dropStyle="combo" dx="16" fmlaLink="$AJ$9" fmlaRange="$AQ$32:$AQ$87" noThreeD="1" sel="17" val="0"/>
</file>

<file path=xl/ctrlProps/ctrlProp151.xml><?xml version="1.0" encoding="utf-8"?>
<formControlPr xmlns="http://schemas.microsoft.com/office/spreadsheetml/2009/9/main" objectType="Drop" dropLines="20" dropStyle="combo" dx="16" fmlaLink="$AJ$8" fmlaRange="$AQ$32:$AQ$87" noThreeD="1" sel="6" val="0"/>
</file>

<file path=xl/ctrlProps/ctrlProp152.xml><?xml version="1.0" encoding="utf-8"?>
<formControlPr xmlns="http://schemas.microsoft.com/office/spreadsheetml/2009/9/main" objectType="Drop" dropLines="20" dropStyle="combo" dx="16" fmlaLink="$AJ$7" fmlaRange="$AQ$32:$AQ$87" noThreeD="1" sel="6" val="0"/>
</file>

<file path=xl/ctrlProps/ctrlProp153.xml><?xml version="1.0" encoding="utf-8"?>
<formControlPr xmlns="http://schemas.microsoft.com/office/spreadsheetml/2009/9/main" objectType="Drop" dropLines="20" dropStyle="combo" dx="16" fmlaLink="$AJ$6" fmlaRange="$AQ$32:$AQ$87" noThreeD="1" sel="6" val="0"/>
</file>

<file path=xl/ctrlProps/ctrlProp154.xml><?xml version="1.0" encoding="utf-8"?>
<formControlPr xmlns="http://schemas.microsoft.com/office/spreadsheetml/2009/9/main" objectType="Drop" dropLines="20" dropStyle="combo" dx="16" fmlaLink="$AJ$5" fmlaRange="$AQ$32:$AQ$87" noThreeD="1" sel="33" val="20"/>
</file>

<file path=xl/ctrlProps/ctrlProp155.xml><?xml version="1.0" encoding="utf-8"?>
<formControlPr xmlns="http://schemas.microsoft.com/office/spreadsheetml/2009/9/main" objectType="Drop" dropLines="20" dropStyle="combo" dx="16" fmlaLink="$AJ$4" fmlaRange="$AQ$32:$AQ$87" noThreeD="1" sel="41" val="36"/>
</file>

<file path=xl/ctrlProps/ctrlProp156.xml><?xml version="1.0" encoding="utf-8"?>
<formControlPr xmlns="http://schemas.microsoft.com/office/spreadsheetml/2009/9/main" objectType="Drop" dropLines="20" dropStyle="combo" dx="16" fmlaLink="$AJ$3" fmlaRange="$AQ$32:$AQ$87" noThreeD="1" sel="41" val="36"/>
</file>

<file path=xl/ctrlProps/ctrlProp157.xml><?xml version="1.0" encoding="utf-8"?>
<formControlPr xmlns="http://schemas.microsoft.com/office/spreadsheetml/2009/9/main" objectType="Drop" dropLines="20" dropStyle="combo" dx="16" fmlaLink="AK16" fmlaRange="$AQ$32:$AQ$87" noThreeD="1" sel="1" val="0"/>
</file>

<file path=xl/ctrlProps/ctrlProp158.xml><?xml version="1.0" encoding="utf-8"?>
<formControlPr xmlns="http://schemas.microsoft.com/office/spreadsheetml/2009/9/main" objectType="Drop" dropLines="20" dropStyle="combo" dx="16" fmlaLink="AK15" fmlaRange="$AQ$32:$AQ$87" noThreeD="1" sel="1" val="0"/>
</file>

<file path=xl/ctrlProps/ctrlProp159.xml><?xml version="1.0" encoding="utf-8"?>
<formControlPr xmlns="http://schemas.microsoft.com/office/spreadsheetml/2009/9/main" objectType="Drop" dropLines="20" dropStyle="combo" dx="16" fmlaLink="AK14" fmlaRange="$AQ$32:$AQ$87" noThreeD="1" sel="1" val="0"/>
</file>

<file path=xl/ctrlProps/ctrlProp16.xml><?xml version="1.0" encoding="utf-8"?>
<formControlPr xmlns="http://schemas.microsoft.com/office/spreadsheetml/2009/9/main" objectType="Drop" dropLines="15" dropStyle="combo" dx="16" fmlaLink="$AP$17" fmlaRange="$BT$1:$BT$15" noThreeD="1" sel="1" val="0"/>
</file>

<file path=xl/ctrlProps/ctrlProp160.xml><?xml version="1.0" encoding="utf-8"?>
<formControlPr xmlns="http://schemas.microsoft.com/office/spreadsheetml/2009/9/main" objectType="Drop" dropLines="20" dropStyle="combo" dx="16" fmlaLink="AK13" fmlaRange="$AQ$32:$AQ$87" noThreeD="1" sel="1" val="0"/>
</file>

<file path=xl/ctrlProps/ctrlProp161.xml><?xml version="1.0" encoding="utf-8"?>
<formControlPr xmlns="http://schemas.microsoft.com/office/spreadsheetml/2009/9/main" objectType="Drop" dropLines="20" dropStyle="combo" dx="16" fmlaLink="AK12" fmlaRange="$AQ$32:$AQ$87" noThreeD="1" sel="1" val="0"/>
</file>

<file path=xl/ctrlProps/ctrlProp162.xml><?xml version="1.0" encoding="utf-8"?>
<formControlPr xmlns="http://schemas.microsoft.com/office/spreadsheetml/2009/9/main" objectType="Drop" dropLines="20" dropStyle="combo" dx="16" fmlaLink="AK11" fmlaRange="$AQ$32:$AQ$87" noThreeD="1" sel="1" val="0"/>
</file>

<file path=xl/ctrlProps/ctrlProp163.xml><?xml version="1.0" encoding="utf-8"?>
<formControlPr xmlns="http://schemas.microsoft.com/office/spreadsheetml/2009/9/main" objectType="Drop" dropLines="20" dropStyle="combo" dx="16" fmlaLink="AK10" fmlaRange="$AQ$32:$AQ$87" noThreeD="1" sel="1" val="0"/>
</file>

<file path=xl/ctrlProps/ctrlProp164.xml><?xml version="1.0" encoding="utf-8"?>
<formControlPr xmlns="http://schemas.microsoft.com/office/spreadsheetml/2009/9/main" objectType="Drop" dropLines="20" dropStyle="combo" dx="16" fmlaLink="AK9" fmlaRange="$AQ$32:$AQ$87" noThreeD="1" sel="1" val="0"/>
</file>

<file path=xl/ctrlProps/ctrlProp165.xml><?xml version="1.0" encoding="utf-8"?>
<formControlPr xmlns="http://schemas.microsoft.com/office/spreadsheetml/2009/9/main" objectType="Drop" dropLines="20" dropStyle="combo" dx="16" fmlaLink="AK8" fmlaRange="$AQ$32:$AQ$87" noThreeD="1" sel="1" val="0"/>
</file>

<file path=xl/ctrlProps/ctrlProp166.xml><?xml version="1.0" encoding="utf-8"?>
<formControlPr xmlns="http://schemas.microsoft.com/office/spreadsheetml/2009/9/main" objectType="Drop" dropLines="20" dropStyle="combo" dx="16" fmlaLink="AK7" fmlaRange="$AQ$32:$AQ$87" noThreeD="1" sel="1" val="0"/>
</file>

<file path=xl/ctrlProps/ctrlProp167.xml><?xml version="1.0" encoding="utf-8"?>
<formControlPr xmlns="http://schemas.microsoft.com/office/spreadsheetml/2009/9/main" objectType="Drop" dropLines="20" dropStyle="combo" dx="16" fmlaLink="AK6" fmlaRange="$AQ$32:$AQ$87" noThreeD="1" sel="1" val="0"/>
</file>

<file path=xl/ctrlProps/ctrlProp168.xml><?xml version="1.0" encoding="utf-8"?>
<formControlPr xmlns="http://schemas.microsoft.com/office/spreadsheetml/2009/9/main" objectType="Drop" dropLines="20" dropStyle="combo" dx="16" fmlaLink="AK5" fmlaRange="$AQ$32:$AQ$87" noThreeD="1" sel="1" val="0"/>
</file>

<file path=xl/ctrlProps/ctrlProp169.xml><?xml version="1.0" encoding="utf-8"?>
<formControlPr xmlns="http://schemas.microsoft.com/office/spreadsheetml/2009/9/main" objectType="Drop" dropLines="20" dropStyle="combo" dx="16" fmlaLink="AK4" fmlaRange="$AQ$32:$AQ$87" noThreeD="1" sel="1" val="0"/>
</file>

<file path=xl/ctrlProps/ctrlProp17.xml><?xml version="1.0" encoding="utf-8"?>
<formControlPr xmlns="http://schemas.microsoft.com/office/spreadsheetml/2009/9/main" objectType="Drop" dropLines="15" dropStyle="combo" dx="16" fmlaLink="$AP$18" fmlaRange="$BT$1:$BT$15" noThreeD="1" sel="1" val="0"/>
</file>

<file path=xl/ctrlProps/ctrlProp170.xml><?xml version="1.0" encoding="utf-8"?>
<formControlPr xmlns="http://schemas.microsoft.com/office/spreadsheetml/2009/9/main" objectType="Drop" dropLines="20" dropStyle="combo" dx="16" fmlaLink="AK3" fmlaRange="$AQ$32:$AQ$87" noThreeD="1" sel="1" val="0"/>
</file>

<file path=xl/ctrlProps/ctrlProp171.xml><?xml version="1.0" encoding="utf-8"?>
<formControlPr xmlns="http://schemas.microsoft.com/office/spreadsheetml/2009/9/main" objectType="Drop" dropLines="20" dropStyle="combo" dx="16" fmlaLink="AL16" fmlaRange="$AQ$32:$AQ$87" noThreeD="1" sel="1" val="0"/>
</file>

<file path=xl/ctrlProps/ctrlProp172.xml><?xml version="1.0" encoding="utf-8"?>
<formControlPr xmlns="http://schemas.microsoft.com/office/spreadsheetml/2009/9/main" objectType="Drop" dropLines="20" dropStyle="combo" dx="16" fmlaLink="AL15" fmlaRange="$AQ$32:$AQ$87" noThreeD="1" sel="1" val="0"/>
</file>

<file path=xl/ctrlProps/ctrlProp173.xml><?xml version="1.0" encoding="utf-8"?>
<formControlPr xmlns="http://schemas.microsoft.com/office/spreadsheetml/2009/9/main" objectType="Drop" dropLines="20" dropStyle="combo" dx="16" fmlaLink="AL14" fmlaRange="$AQ$32:$AQ$87" noThreeD="1" sel="1" val="0"/>
</file>

<file path=xl/ctrlProps/ctrlProp174.xml><?xml version="1.0" encoding="utf-8"?>
<formControlPr xmlns="http://schemas.microsoft.com/office/spreadsheetml/2009/9/main" objectType="Drop" dropLines="20" dropStyle="combo" dx="16" fmlaLink="AL13" fmlaRange="$AQ$32:$AQ$87" noThreeD="1" sel="1" val="0"/>
</file>

<file path=xl/ctrlProps/ctrlProp175.xml><?xml version="1.0" encoding="utf-8"?>
<formControlPr xmlns="http://schemas.microsoft.com/office/spreadsheetml/2009/9/main" objectType="Drop" dropLines="20" dropStyle="combo" dx="16" fmlaLink="AL12" fmlaRange="$AQ$32:$AQ$87" noThreeD="1" sel="1" val="0"/>
</file>

<file path=xl/ctrlProps/ctrlProp176.xml><?xml version="1.0" encoding="utf-8"?>
<formControlPr xmlns="http://schemas.microsoft.com/office/spreadsheetml/2009/9/main" objectType="Drop" dropLines="20" dropStyle="combo" dx="16" fmlaLink="AL11" fmlaRange="$AQ$32:$AQ$87" noThreeD="1" sel="1" val="0"/>
</file>

<file path=xl/ctrlProps/ctrlProp177.xml><?xml version="1.0" encoding="utf-8"?>
<formControlPr xmlns="http://schemas.microsoft.com/office/spreadsheetml/2009/9/main" objectType="Drop" dropLines="20" dropStyle="combo" dx="16" fmlaLink="AL10" fmlaRange="$AQ$32:$AQ$87" noThreeD="1" sel="1" val="0"/>
</file>

<file path=xl/ctrlProps/ctrlProp178.xml><?xml version="1.0" encoding="utf-8"?>
<formControlPr xmlns="http://schemas.microsoft.com/office/spreadsheetml/2009/9/main" objectType="Drop" dropLines="20" dropStyle="combo" dx="16" fmlaLink="AL9" fmlaRange="$AQ$32:$AQ$87" noThreeD="1" sel="1" val="0"/>
</file>

<file path=xl/ctrlProps/ctrlProp179.xml><?xml version="1.0" encoding="utf-8"?>
<formControlPr xmlns="http://schemas.microsoft.com/office/spreadsheetml/2009/9/main" objectType="Drop" dropLines="20" dropStyle="combo" dx="16" fmlaLink="AL8" fmlaRange="$AQ$32:$AQ$87" noThreeD="1" sel="1" val="0"/>
</file>

<file path=xl/ctrlProps/ctrlProp18.xml><?xml version="1.0" encoding="utf-8"?>
<formControlPr xmlns="http://schemas.microsoft.com/office/spreadsheetml/2009/9/main" objectType="Drop" dropLines="20" dropStyle="combo" dx="16" fmlaLink="$AJ$17" fmlaRange="$AQ$32:$AQ$87" noThreeD="1" sel="1" val="0"/>
</file>

<file path=xl/ctrlProps/ctrlProp180.xml><?xml version="1.0" encoding="utf-8"?>
<formControlPr xmlns="http://schemas.microsoft.com/office/spreadsheetml/2009/9/main" objectType="Drop" dropLines="20" dropStyle="combo" dx="16" fmlaLink="AL7" fmlaRange="$AQ$32:$AQ$87" noThreeD="1" sel="1" val="0"/>
</file>

<file path=xl/ctrlProps/ctrlProp181.xml><?xml version="1.0" encoding="utf-8"?>
<formControlPr xmlns="http://schemas.microsoft.com/office/spreadsheetml/2009/9/main" objectType="Drop" dropLines="20" dropStyle="combo" dx="16" fmlaLink="AL6" fmlaRange="$AQ$32:$AQ$87" noThreeD="1" sel="1" val="0"/>
</file>

<file path=xl/ctrlProps/ctrlProp182.xml><?xml version="1.0" encoding="utf-8"?>
<formControlPr xmlns="http://schemas.microsoft.com/office/spreadsheetml/2009/9/main" objectType="Drop" dropLines="20" dropStyle="combo" dx="16" fmlaLink="AL5" fmlaRange="$AQ$32:$AQ$87" noThreeD="1" sel="1" val="0"/>
</file>

<file path=xl/ctrlProps/ctrlProp183.xml><?xml version="1.0" encoding="utf-8"?>
<formControlPr xmlns="http://schemas.microsoft.com/office/spreadsheetml/2009/9/main" objectType="Drop" dropLines="20" dropStyle="combo" dx="16" fmlaLink="AL4" fmlaRange="$AQ$32:$AQ$87" noThreeD="1" sel="1" val="0"/>
</file>

<file path=xl/ctrlProps/ctrlProp184.xml><?xml version="1.0" encoding="utf-8"?>
<formControlPr xmlns="http://schemas.microsoft.com/office/spreadsheetml/2009/9/main" objectType="Drop" dropLines="20" dropStyle="combo" dx="16" fmlaLink="AL3" fmlaRange="$AQ$32:$AQ$87" noThreeD="1" sel="1" val="0"/>
</file>

<file path=xl/ctrlProps/ctrlProp185.xml><?xml version="1.0" encoding="utf-8"?>
<formControlPr xmlns="http://schemas.microsoft.com/office/spreadsheetml/2009/9/main" objectType="Drop" dropLines="20" dropStyle="combo" dx="16" fmlaLink="AM16" fmlaRange="$AQ$32:$AQ$87" noThreeD="1" sel="1" val="0"/>
</file>

<file path=xl/ctrlProps/ctrlProp186.xml><?xml version="1.0" encoding="utf-8"?>
<formControlPr xmlns="http://schemas.microsoft.com/office/spreadsheetml/2009/9/main" objectType="Drop" dropLines="20" dropStyle="combo" dx="16" fmlaLink="AM15" fmlaRange="$AQ$32:$AQ$87" noThreeD="1" sel="1" val="0"/>
</file>

<file path=xl/ctrlProps/ctrlProp187.xml><?xml version="1.0" encoding="utf-8"?>
<formControlPr xmlns="http://schemas.microsoft.com/office/spreadsheetml/2009/9/main" objectType="Drop" dropLines="20" dropStyle="combo" dx="16" fmlaLink="AM14" fmlaRange="$AQ$32:$AQ$87" noThreeD="1" sel="1" val="0"/>
</file>

<file path=xl/ctrlProps/ctrlProp188.xml><?xml version="1.0" encoding="utf-8"?>
<formControlPr xmlns="http://schemas.microsoft.com/office/spreadsheetml/2009/9/main" objectType="Drop" dropLines="20" dropStyle="combo" dx="16" fmlaLink="AM13" fmlaRange="$AQ$32:$AQ$87" noThreeD="1" sel="1" val="0"/>
</file>

<file path=xl/ctrlProps/ctrlProp189.xml><?xml version="1.0" encoding="utf-8"?>
<formControlPr xmlns="http://schemas.microsoft.com/office/spreadsheetml/2009/9/main" objectType="Drop" dropLines="20" dropStyle="combo" dx="16" fmlaLink="AM12" fmlaRange="$AQ$32:$AQ$87" noThreeD="1" sel="1" val="0"/>
</file>

<file path=xl/ctrlProps/ctrlProp19.xml><?xml version="1.0" encoding="utf-8"?>
<formControlPr xmlns="http://schemas.microsoft.com/office/spreadsheetml/2009/9/main" objectType="Drop" dropLines="20" dropStyle="combo" dx="16" fmlaLink="AK17" fmlaRange="$AQ$32:$AQ$87" noThreeD="1" sel="1" val="0"/>
</file>

<file path=xl/ctrlProps/ctrlProp190.xml><?xml version="1.0" encoding="utf-8"?>
<formControlPr xmlns="http://schemas.microsoft.com/office/spreadsheetml/2009/9/main" objectType="Drop" dropLines="20" dropStyle="combo" dx="16" fmlaLink="AM11" fmlaRange="$AQ$32:$AQ$87" noThreeD="1" sel="1" val="0"/>
</file>

<file path=xl/ctrlProps/ctrlProp191.xml><?xml version="1.0" encoding="utf-8"?>
<formControlPr xmlns="http://schemas.microsoft.com/office/spreadsheetml/2009/9/main" objectType="Drop" dropLines="20" dropStyle="combo" dx="16" fmlaLink="AM10" fmlaRange="$AQ$32:$AQ$87" noThreeD="1" sel="1" val="0"/>
</file>

<file path=xl/ctrlProps/ctrlProp192.xml><?xml version="1.0" encoding="utf-8"?>
<formControlPr xmlns="http://schemas.microsoft.com/office/spreadsheetml/2009/9/main" objectType="Drop" dropLines="20" dropStyle="combo" dx="16" fmlaLink="AM9" fmlaRange="$AQ$32:$AQ$87" noThreeD="1" sel="1" val="0"/>
</file>

<file path=xl/ctrlProps/ctrlProp193.xml><?xml version="1.0" encoding="utf-8"?>
<formControlPr xmlns="http://schemas.microsoft.com/office/spreadsheetml/2009/9/main" objectType="Drop" dropLines="20" dropStyle="combo" dx="16" fmlaLink="AM8" fmlaRange="$AQ$32:$AQ$87" noThreeD="1" sel="1" val="0"/>
</file>

<file path=xl/ctrlProps/ctrlProp194.xml><?xml version="1.0" encoding="utf-8"?>
<formControlPr xmlns="http://schemas.microsoft.com/office/spreadsheetml/2009/9/main" objectType="Drop" dropLines="20" dropStyle="combo" dx="16" fmlaLink="AM7" fmlaRange="$AQ$32:$AQ$87" noThreeD="1" sel="1" val="0"/>
</file>

<file path=xl/ctrlProps/ctrlProp195.xml><?xml version="1.0" encoding="utf-8"?>
<formControlPr xmlns="http://schemas.microsoft.com/office/spreadsheetml/2009/9/main" objectType="Drop" dropLines="20" dropStyle="combo" dx="16" fmlaLink="AM6" fmlaRange="$AQ$32:$AQ$87" noThreeD="1" sel="1" val="0"/>
</file>

<file path=xl/ctrlProps/ctrlProp196.xml><?xml version="1.0" encoding="utf-8"?>
<formControlPr xmlns="http://schemas.microsoft.com/office/spreadsheetml/2009/9/main" objectType="Drop" dropLines="20" dropStyle="combo" dx="16" fmlaLink="AM5" fmlaRange="$AQ$32:$AQ$87" noThreeD="1" sel="1" val="0"/>
</file>

<file path=xl/ctrlProps/ctrlProp197.xml><?xml version="1.0" encoding="utf-8"?>
<formControlPr xmlns="http://schemas.microsoft.com/office/spreadsheetml/2009/9/main" objectType="Drop" dropLines="20" dropStyle="combo" dx="16" fmlaLink="AM4" fmlaRange="$AQ$32:$AQ$87" noThreeD="1" sel="1" val="0"/>
</file>

<file path=xl/ctrlProps/ctrlProp198.xml><?xml version="1.0" encoding="utf-8"?>
<formControlPr xmlns="http://schemas.microsoft.com/office/spreadsheetml/2009/9/main" objectType="Drop" dropLines="20" dropStyle="combo" dx="16" fmlaLink="AM3" fmlaRange="$AQ$32:$AQ$87" noThreeD="1" sel="1" val="0"/>
</file>

<file path=xl/ctrlProps/ctrlProp199.xml><?xml version="1.0" encoding="utf-8"?>
<formControlPr xmlns="http://schemas.microsoft.com/office/spreadsheetml/2009/9/main" objectType="Drop" dropLines="20" dropStyle="combo" dx="16" fmlaLink="AN16" fmlaRange="$AQ$32:$AQ$87" noThreeD="1" sel="1" val="0"/>
</file>

<file path=xl/ctrlProps/ctrlProp2.xml><?xml version="1.0" encoding="utf-8"?>
<formControlPr xmlns="http://schemas.microsoft.com/office/spreadsheetml/2009/9/main" objectType="Drop" dropLines="15" dropStyle="combo" dx="16" fmlaLink="AP3" fmlaRange="$BT$1:$BT$15" noThreeD="1" sel="7" val="0"/>
</file>

<file path=xl/ctrlProps/ctrlProp20.xml><?xml version="1.0" encoding="utf-8"?>
<formControlPr xmlns="http://schemas.microsoft.com/office/spreadsheetml/2009/9/main" objectType="Drop" dropLines="20" dropStyle="combo" dx="16" fmlaLink="AL17" fmlaRange="$AQ$32:$AQ$87" noThreeD="1" sel="1" val="0"/>
</file>

<file path=xl/ctrlProps/ctrlProp200.xml><?xml version="1.0" encoding="utf-8"?>
<formControlPr xmlns="http://schemas.microsoft.com/office/spreadsheetml/2009/9/main" objectType="Drop" dropLines="20" dropStyle="combo" dx="16" fmlaLink="AN15" fmlaRange="$AQ$32:$AQ$87" noThreeD="1" sel="1" val="0"/>
</file>

<file path=xl/ctrlProps/ctrlProp201.xml><?xml version="1.0" encoding="utf-8"?>
<formControlPr xmlns="http://schemas.microsoft.com/office/spreadsheetml/2009/9/main" objectType="Drop" dropLines="20" dropStyle="combo" dx="16" fmlaLink="AN14" fmlaRange="$AQ$32:$AQ$87" noThreeD="1" sel="1" val="0"/>
</file>

<file path=xl/ctrlProps/ctrlProp202.xml><?xml version="1.0" encoding="utf-8"?>
<formControlPr xmlns="http://schemas.microsoft.com/office/spreadsheetml/2009/9/main" objectType="Drop" dropLines="20" dropStyle="combo" dx="16" fmlaLink="AN13" fmlaRange="$AQ$32:$AQ$87" noThreeD="1" sel="1" val="0"/>
</file>

<file path=xl/ctrlProps/ctrlProp203.xml><?xml version="1.0" encoding="utf-8"?>
<formControlPr xmlns="http://schemas.microsoft.com/office/spreadsheetml/2009/9/main" objectType="Drop" dropLines="20" dropStyle="combo" dx="16" fmlaLink="AN12" fmlaRange="$AQ$32:$AQ$87" noThreeD="1" sel="1" val="0"/>
</file>

<file path=xl/ctrlProps/ctrlProp204.xml><?xml version="1.0" encoding="utf-8"?>
<formControlPr xmlns="http://schemas.microsoft.com/office/spreadsheetml/2009/9/main" objectType="Drop" dropLines="20" dropStyle="combo" dx="16" fmlaLink="AN11" fmlaRange="$AQ$32:$AQ$87" noThreeD="1" sel="1" val="0"/>
</file>

<file path=xl/ctrlProps/ctrlProp205.xml><?xml version="1.0" encoding="utf-8"?>
<formControlPr xmlns="http://schemas.microsoft.com/office/spreadsheetml/2009/9/main" objectType="Drop" dropLines="20" dropStyle="combo" dx="16" fmlaLink="AN10" fmlaRange="$AQ$32:$AQ$87" noThreeD="1" sel="1" val="0"/>
</file>

<file path=xl/ctrlProps/ctrlProp206.xml><?xml version="1.0" encoding="utf-8"?>
<formControlPr xmlns="http://schemas.microsoft.com/office/spreadsheetml/2009/9/main" objectType="Drop" dropLines="20" dropStyle="combo" dx="16" fmlaLink="AN9" fmlaRange="$AQ$32:$AQ$87" noThreeD="1" sel="1" val="0"/>
</file>

<file path=xl/ctrlProps/ctrlProp207.xml><?xml version="1.0" encoding="utf-8"?>
<formControlPr xmlns="http://schemas.microsoft.com/office/spreadsheetml/2009/9/main" objectType="Drop" dropLines="20" dropStyle="combo" dx="16" fmlaLink="AN8" fmlaRange="$AQ$32:$AQ$87" noThreeD="1" sel="1" val="0"/>
</file>

<file path=xl/ctrlProps/ctrlProp208.xml><?xml version="1.0" encoding="utf-8"?>
<formControlPr xmlns="http://schemas.microsoft.com/office/spreadsheetml/2009/9/main" objectType="Drop" dropLines="20" dropStyle="combo" dx="16" fmlaLink="AN7" fmlaRange="$AQ$32:$AQ$87" noThreeD="1" sel="1" val="0"/>
</file>

<file path=xl/ctrlProps/ctrlProp209.xml><?xml version="1.0" encoding="utf-8"?>
<formControlPr xmlns="http://schemas.microsoft.com/office/spreadsheetml/2009/9/main" objectType="Drop" dropLines="20" dropStyle="combo" dx="16" fmlaLink="AN6"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10.xml><?xml version="1.0" encoding="utf-8"?>
<formControlPr xmlns="http://schemas.microsoft.com/office/spreadsheetml/2009/9/main" objectType="Drop" dropLines="20" dropStyle="combo" dx="16" fmlaLink="AN5" fmlaRange="$AQ$32:$AQ$87" noThreeD="1" sel="1" val="0"/>
</file>

<file path=xl/ctrlProps/ctrlProp211.xml><?xml version="1.0" encoding="utf-8"?>
<formControlPr xmlns="http://schemas.microsoft.com/office/spreadsheetml/2009/9/main" objectType="Drop" dropLines="20" dropStyle="combo" dx="16" fmlaLink="AN4" fmlaRange="$AQ$32:$AQ$87" noThreeD="1" sel="1" val="0"/>
</file>

<file path=xl/ctrlProps/ctrlProp212.xml><?xml version="1.0" encoding="utf-8"?>
<formControlPr xmlns="http://schemas.microsoft.com/office/spreadsheetml/2009/9/main" objectType="Drop" dropLines="20" dropStyle="combo" dx="16" fmlaLink="AN3" fmlaRange="$AQ$32:$AQ$87" noThreeD="1" sel="1" val="0"/>
</file>

<file path=xl/ctrlProps/ctrlProp213.xml><?xml version="1.0" encoding="utf-8"?>
<formControlPr xmlns="http://schemas.microsoft.com/office/spreadsheetml/2009/9/main" objectType="Drop" dropLines="20" dropStyle="combo" dx="16" fmlaLink="AO16" fmlaRange="$AQ$32:$AQ$87" noThreeD="1" sel="1" val="0"/>
</file>

<file path=xl/ctrlProps/ctrlProp214.xml><?xml version="1.0" encoding="utf-8"?>
<formControlPr xmlns="http://schemas.microsoft.com/office/spreadsheetml/2009/9/main" objectType="Drop" dropLines="20" dropStyle="combo" dx="16" fmlaLink="AO15" fmlaRange="$AQ$32:$AQ$87" noThreeD="1" sel="1" val="0"/>
</file>

<file path=xl/ctrlProps/ctrlProp215.xml><?xml version="1.0" encoding="utf-8"?>
<formControlPr xmlns="http://schemas.microsoft.com/office/spreadsheetml/2009/9/main" objectType="Drop" dropLines="20" dropStyle="combo" dx="16" fmlaLink="AO14" fmlaRange="$AQ$32:$AQ$87" noThreeD="1" sel="1" val="0"/>
</file>

<file path=xl/ctrlProps/ctrlProp216.xml><?xml version="1.0" encoding="utf-8"?>
<formControlPr xmlns="http://schemas.microsoft.com/office/spreadsheetml/2009/9/main" objectType="Drop" dropLines="20" dropStyle="combo" dx="16" fmlaLink="AO13" fmlaRange="$AQ$32:$AQ$87" noThreeD="1" sel="1" val="0"/>
</file>

<file path=xl/ctrlProps/ctrlProp217.xml><?xml version="1.0" encoding="utf-8"?>
<formControlPr xmlns="http://schemas.microsoft.com/office/spreadsheetml/2009/9/main" objectType="Drop" dropLines="20" dropStyle="combo" dx="16" fmlaLink="AO12" fmlaRange="$AQ$32:$AQ$87" noThreeD="1" sel="1" val="0"/>
</file>

<file path=xl/ctrlProps/ctrlProp218.xml><?xml version="1.0" encoding="utf-8"?>
<formControlPr xmlns="http://schemas.microsoft.com/office/spreadsheetml/2009/9/main" objectType="Drop" dropLines="20" dropStyle="combo" dx="16" fmlaLink="AO11" fmlaRange="$AQ$32:$AQ$87" noThreeD="1" sel="1" val="0"/>
</file>

<file path=xl/ctrlProps/ctrlProp219.xml><?xml version="1.0" encoding="utf-8"?>
<formControlPr xmlns="http://schemas.microsoft.com/office/spreadsheetml/2009/9/main" objectType="Drop" dropLines="20" dropStyle="combo" dx="16" fmlaLink="AO10"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20.xml><?xml version="1.0" encoding="utf-8"?>
<formControlPr xmlns="http://schemas.microsoft.com/office/spreadsheetml/2009/9/main" objectType="Drop" dropLines="20" dropStyle="combo" dx="16" fmlaLink="AO9" fmlaRange="$AQ$32:$AQ$87" noThreeD="1" sel="1" val="0"/>
</file>

<file path=xl/ctrlProps/ctrlProp221.xml><?xml version="1.0" encoding="utf-8"?>
<formControlPr xmlns="http://schemas.microsoft.com/office/spreadsheetml/2009/9/main" objectType="Drop" dropLines="20" dropStyle="combo" dx="16" fmlaLink="AO3" fmlaRange="$AQ$32:$AQ$87" noThreeD="1" sel="1" val="0"/>
</file>

<file path=xl/ctrlProps/ctrlProp222.xml><?xml version="1.0" encoding="utf-8"?>
<formControlPr xmlns="http://schemas.microsoft.com/office/spreadsheetml/2009/9/main" objectType="Drop" dropLines="20" dropStyle="combo" dx="16" fmlaLink="AO4" fmlaRange="$AQ$32:$AQ$87" noThreeD="1" sel="1" val="0"/>
</file>

<file path=xl/ctrlProps/ctrlProp223.xml><?xml version="1.0" encoding="utf-8"?>
<formControlPr xmlns="http://schemas.microsoft.com/office/spreadsheetml/2009/9/main" objectType="Drop" dropLines="20" dropStyle="combo" dx="16" fmlaLink="AO5" fmlaRange="$AQ$32:$AQ$87" noThreeD="1" sel="1" val="0"/>
</file>

<file path=xl/ctrlProps/ctrlProp224.xml><?xml version="1.0" encoding="utf-8"?>
<formControlPr xmlns="http://schemas.microsoft.com/office/spreadsheetml/2009/9/main" objectType="Drop" dropLines="20" dropStyle="combo" dx="16" fmlaLink="AO6" fmlaRange="$AQ$32:$AQ$87" noThreeD="1" sel="1" val="0"/>
</file>

<file path=xl/ctrlProps/ctrlProp225.xml><?xml version="1.0" encoding="utf-8"?>
<formControlPr xmlns="http://schemas.microsoft.com/office/spreadsheetml/2009/9/main" objectType="Drop" dropLines="20" dropStyle="combo" dx="16" fmlaLink="AO7" fmlaRange="$AQ$32:$AQ$87" noThreeD="1" sel="1" val="0"/>
</file>

<file path=xl/ctrlProps/ctrlProp226.xml><?xml version="1.0" encoding="utf-8"?>
<formControlPr xmlns="http://schemas.microsoft.com/office/spreadsheetml/2009/9/main" objectType="Drop" dropLines="20" dropStyle="combo" dx="16" fmlaLink="AO8"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1"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7"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1" val="0"/>
</file>

<file path=xl/ctrlProps/ctrlProp32.xml><?xml version="1.0" encoding="utf-8"?>
<formControlPr xmlns="http://schemas.microsoft.com/office/spreadsheetml/2009/9/main" objectType="Drop" dropLines="20" dropStyle="combo" dx="16" fmlaLink="$AJ$14" fmlaRange="$AQ$32:$AQ$87" noThreeD="1" sel="1" val="0"/>
</file>

<file path=xl/ctrlProps/ctrlProp33.xml><?xml version="1.0" encoding="utf-8"?>
<formControlPr xmlns="http://schemas.microsoft.com/office/spreadsheetml/2009/9/main" objectType="Drop" dropLines="20" dropStyle="combo" dx="16" fmlaLink="$AJ$13" fmlaRange="$AQ$32:$AQ$87" noThreeD="1" sel="1" val="0"/>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1" val="0"/>
</file>

<file path=xl/ctrlProps/ctrlProp36.xml><?xml version="1.0" encoding="utf-8"?>
<formControlPr xmlns="http://schemas.microsoft.com/office/spreadsheetml/2009/9/main" objectType="Drop" dropLines="20" dropStyle="combo" dx="16" fmlaLink="$AJ$10" fmlaRange="$AQ$32:$AQ$87" noThreeD="1" sel="22" val="20"/>
</file>

<file path=xl/ctrlProps/ctrlProp37.xml><?xml version="1.0" encoding="utf-8"?>
<formControlPr xmlns="http://schemas.microsoft.com/office/spreadsheetml/2009/9/main" objectType="Drop" dropLines="20" dropStyle="combo" dx="16" fmlaLink="$AJ$9" fmlaRange="$AQ$32:$AQ$87" noThreeD="1" sel="22" val="20"/>
</file>

<file path=xl/ctrlProps/ctrlProp38.xml><?xml version="1.0" encoding="utf-8"?>
<formControlPr xmlns="http://schemas.microsoft.com/office/spreadsheetml/2009/9/main" objectType="Drop" dropLines="20" dropStyle="combo" dx="16" fmlaLink="$AJ$8" fmlaRange="$AQ$32:$AQ$87" noThreeD="1" sel="32" val="16"/>
</file>

<file path=xl/ctrlProps/ctrlProp39.xml><?xml version="1.0" encoding="utf-8"?>
<formControlPr xmlns="http://schemas.microsoft.com/office/spreadsheetml/2009/9/main" objectType="Drop" dropLines="20" dropStyle="combo" dx="16" fmlaLink="$AJ$7" fmlaRange="$AQ$32:$AQ$87" noThreeD="1" sel="28" val="20"/>
</file>

<file path=xl/ctrlProps/ctrlProp4.xml><?xml version="1.0" encoding="utf-8"?>
<formControlPr xmlns="http://schemas.microsoft.com/office/spreadsheetml/2009/9/main" objectType="Drop" dropLines="15" dropStyle="combo" dx="16" fmlaLink="$AP$5" fmlaRange="$BT$1:$BT$15" noThreeD="1" sel="9" val="0"/>
</file>

<file path=xl/ctrlProps/ctrlProp40.xml><?xml version="1.0" encoding="utf-8"?>
<formControlPr xmlns="http://schemas.microsoft.com/office/spreadsheetml/2009/9/main" objectType="Drop" dropLines="20" dropStyle="combo" dx="16" fmlaLink="$AJ$6" fmlaRange="$AQ$32:$AQ$87" noThreeD="1" sel="23" val="22"/>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43" val="36"/>
</file>

<file path=xl/ctrlProps/ctrlProp43.xml><?xml version="1.0" encoding="utf-8"?>
<formControlPr xmlns="http://schemas.microsoft.com/office/spreadsheetml/2009/9/main" objectType="Drop" dropLines="20" dropStyle="combo" dx="16" fmlaLink="$AJ$3" fmlaRange="$AQ$32:$AQ$87" noThreeD="1" sel="45" val="36"/>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5"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4"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3"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2"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2"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2049" name="Rullemenu 14" hidden="1">
              <a:extLst>
                <a:ext uri="{63B3BB69-23CF-44E3-9099-C40C66FF867C}">
                  <a14:compatExt spid="_x0000_s2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2050" name="player 1"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2051" name="player 2"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2052" name="player 3" hidden="1">
              <a:extLst>
                <a:ext uri="{63B3BB69-23CF-44E3-9099-C40C66FF867C}">
                  <a14:compatExt spid="_x0000_s20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2053" name="player 4" hidden="1">
              <a:extLst>
                <a:ext uri="{63B3BB69-23CF-44E3-9099-C40C66FF867C}">
                  <a14:compatExt spid="_x0000_s20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2054" name="player 5" hidden="1">
              <a:extLst>
                <a:ext uri="{63B3BB69-23CF-44E3-9099-C40C66FF867C}">
                  <a14:compatExt spid="_x0000_s20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2055" name="player 6" hidden="1">
              <a:extLst>
                <a:ext uri="{63B3BB69-23CF-44E3-9099-C40C66FF867C}">
                  <a14:compatExt spid="_x0000_s20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2056" name="player 7" hidden="1">
              <a:extLst>
                <a:ext uri="{63B3BB69-23CF-44E3-9099-C40C66FF867C}">
                  <a14:compatExt spid="_x0000_s20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2057" name="player 8" hidden="1">
              <a:extLst>
                <a:ext uri="{63B3BB69-23CF-44E3-9099-C40C66FF867C}">
                  <a14:compatExt spid="_x0000_s20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2058" name="player 9" hidden="1">
              <a:extLst>
                <a:ext uri="{63B3BB69-23CF-44E3-9099-C40C66FF867C}">
                  <a14:compatExt spid="_x0000_s20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2059" name="player 10" hidden="1">
              <a:extLst>
                <a:ext uri="{63B3BB69-23CF-44E3-9099-C40C66FF867C}">
                  <a14:compatExt spid="_x0000_s20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2060" name="player 11" hidden="1">
              <a:extLst>
                <a:ext uri="{63B3BB69-23CF-44E3-9099-C40C66FF867C}">
                  <a14:compatExt spid="_x0000_s20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2061" name="player 12" hidden="1">
              <a:extLst>
                <a:ext uri="{63B3BB69-23CF-44E3-9099-C40C66FF867C}">
                  <a14:compatExt spid="_x0000_s20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2062" name="player 13" hidden="1">
              <a:extLst>
                <a:ext uri="{63B3BB69-23CF-44E3-9099-C40C66FF867C}">
                  <a14:compatExt spid="_x0000_s2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2063" name="player 14" hidden="1">
              <a:extLst>
                <a:ext uri="{63B3BB69-23CF-44E3-9099-C40C66FF867C}">
                  <a14:compatExt spid="_x0000_s20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2064" name="player 15" hidden="1">
              <a:extLst>
                <a:ext uri="{63B3BB69-23CF-44E3-9099-C40C66FF867C}">
                  <a14:compatExt spid="_x0000_s20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2065" name="player 16" hidden="1">
              <a:extLst>
                <a:ext uri="{63B3BB69-23CF-44E3-9099-C40C66FF867C}">
                  <a14:compatExt spid="_x0000_s20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2066" name="CheckBox1" hidden="1">
              <a:extLst>
                <a:ext uri="{63B3BB69-23CF-44E3-9099-C40C66FF867C}">
                  <a14:compatExt spid="_x0000_s20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2067" name="Drop Down 19" hidden="1">
              <a:extLst>
                <a:ext uri="{63B3BB69-23CF-44E3-9099-C40C66FF867C}">
                  <a14:compatExt spid="_x0000_s20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2068" name="Drop Down 20" hidden="1">
              <a:extLst>
                <a:ext uri="{63B3BB69-23CF-44E3-9099-C40C66FF867C}">
                  <a14:compatExt spid="_x0000_s2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2069" name="Drop Down 21" hidden="1">
              <a:extLst>
                <a:ext uri="{63B3BB69-23CF-44E3-9099-C40C66FF867C}">
                  <a14:compatExt spid="_x0000_s20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2070" name="Drop Down 22" hidden="1">
              <a:extLst>
                <a:ext uri="{63B3BB69-23CF-44E3-9099-C40C66FF867C}">
                  <a14:compatExt spid="_x0000_s20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2071" name="Drop Down 23" hidden="1">
              <a:extLst>
                <a:ext uri="{63B3BB69-23CF-44E3-9099-C40C66FF867C}">
                  <a14:compatExt spid="_x0000_s2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2072" name="Drop Down 24" hidden="1">
              <a:extLst>
                <a:ext uri="{63B3BB69-23CF-44E3-9099-C40C66FF867C}">
                  <a14:compatExt spid="_x0000_s20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2073" name="Drop Down 25" hidden="1">
              <a:extLst>
                <a:ext uri="{63B3BB69-23CF-44E3-9099-C40C66FF867C}">
                  <a14:compatExt spid="_x0000_s2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2074" name="Drop Down 26" hidden="1">
              <a:extLst>
                <a:ext uri="{63B3BB69-23CF-44E3-9099-C40C66FF867C}">
                  <a14:compatExt spid="_x0000_s20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2075" name="Drop Down 27" hidden="1">
              <a:extLst>
                <a:ext uri="{63B3BB69-23CF-44E3-9099-C40C66FF867C}">
                  <a14:compatExt spid="_x0000_s20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2076" name="Drop Down 28" hidden="1">
              <a:extLst>
                <a:ext uri="{63B3BB69-23CF-44E3-9099-C40C66FF867C}">
                  <a14:compatExt spid="_x0000_s20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2077" name="Drop Down 29" hidden="1">
              <a:extLst>
                <a:ext uri="{63B3BB69-23CF-44E3-9099-C40C66FF867C}">
                  <a14:compatExt spid="_x0000_s20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2078" name="Drop Down 30" hidden="1">
              <a:extLst>
                <a:ext uri="{63B3BB69-23CF-44E3-9099-C40C66FF867C}">
                  <a14:compatExt spid="_x0000_s20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2079" name="Drop Down 31" hidden="1">
              <a:extLst>
                <a:ext uri="{63B3BB69-23CF-44E3-9099-C40C66FF867C}">
                  <a14:compatExt spid="_x0000_s20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2080" name="Drop Down 32" hidden="1">
              <a:extLst>
                <a:ext uri="{63B3BB69-23CF-44E3-9099-C40C66FF867C}">
                  <a14:compatExt spid="_x0000_s20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2081" name="Drop Down 33" hidden="1">
              <a:extLst>
                <a:ext uri="{63B3BB69-23CF-44E3-9099-C40C66FF867C}">
                  <a14:compatExt spid="_x0000_s20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2082" name="Drop Down 34" hidden="1">
              <a:extLst>
                <a:ext uri="{63B3BB69-23CF-44E3-9099-C40C66FF867C}">
                  <a14:compatExt spid="_x0000_s20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2083" name="Drop Down 35" hidden="1">
              <a:extLst>
                <a:ext uri="{63B3BB69-23CF-44E3-9099-C40C66FF867C}">
                  <a14:compatExt spid="_x0000_s20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2084" name="Drop Down 36" hidden="1">
              <a:extLst>
                <a:ext uri="{63B3BB69-23CF-44E3-9099-C40C66FF867C}">
                  <a14:compatExt spid="_x0000_s20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2085" name="Drop Down 37" hidden="1">
              <a:extLst>
                <a:ext uri="{63B3BB69-23CF-44E3-9099-C40C66FF867C}">
                  <a14:compatExt spid="_x0000_s20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2086" name="Drop Down 38" hidden="1">
              <a:extLst>
                <a:ext uri="{63B3BB69-23CF-44E3-9099-C40C66FF867C}">
                  <a14:compatExt spid="_x0000_s20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2087" name="Drop Down 39" hidden="1">
              <a:extLst>
                <a:ext uri="{63B3BB69-23CF-44E3-9099-C40C66FF867C}">
                  <a14:compatExt spid="_x0000_s20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2088" name="Drop Down 40" hidden="1">
              <a:extLst>
                <a:ext uri="{63B3BB69-23CF-44E3-9099-C40C66FF867C}">
                  <a14:compatExt spid="_x0000_s20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2089" name="Drop Down 41" hidden="1">
              <a:extLst>
                <a:ext uri="{63B3BB69-23CF-44E3-9099-C40C66FF867C}">
                  <a14:compatExt spid="_x0000_s20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2090" name="Drop Down 42" hidden="1">
              <a:extLst>
                <a:ext uri="{63B3BB69-23CF-44E3-9099-C40C66FF867C}">
                  <a14:compatExt spid="_x0000_s20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2091" name="Drop Down 43" hidden="1">
              <a:extLst>
                <a:ext uri="{63B3BB69-23CF-44E3-9099-C40C66FF867C}">
                  <a14:compatExt spid="_x0000_s20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2092" name="Drop Down 44" hidden="1">
              <a:extLst>
                <a:ext uri="{63B3BB69-23CF-44E3-9099-C40C66FF867C}">
                  <a14:compatExt spid="_x0000_s20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2093" name="Drop Down 45" hidden="1">
              <a:extLst>
                <a:ext uri="{63B3BB69-23CF-44E3-9099-C40C66FF867C}">
                  <a14:compatExt spid="_x0000_s20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2094" name="Drop Down 46" hidden="1">
              <a:extLst>
                <a:ext uri="{63B3BB69-23CF-44E3-9099-C40C66FF867C}">
                  <a14:compatExt spid="_x0000_s20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2095" name="Drop Down 47" hidden="1">
              <a:extLst>
                <a:ext uri="{63B3BB69-23CF-44E3-9099-C40C66FF867C}">
                  <a14:compatExt spid="_x0000_s20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2096" name="Drop Down 48" hidden="1">
              <a:extLst>
                <a:ext uri="{63B3BB69-23CF-44E3-9099-C40C66FF867C}">
                  <a14:compatExt spid="_x0000_s20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2097" name="Drop Down 49" hidden="1">
              <a:extLst>
                <a:ext uri="{63B3BB69-23CF-44E3-9099-C40C66FF867C}">
                  <a14:compatExt spid="_x0000_s20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2098" name="Drop Down 50" hidden="1">
              <a:extLst>
                <a:ext uri="{63B3BB69-23CF-44E3-9099-C40C66FF867C}">
                  <a14:compatExt spid="_x0000_s2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2099" name="Drop Down 51" hidden="1">
              <a:extLst>
                <a:ext uri="{63B3BB69-23CF-44E3-9099-C40C66FF867C}">
                  <a14:compatExt spid="_x0000_s20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2100" name="Drop Down 52" hidden="1">
              <a:extLst>
                <a:ext uri="{63B3BB69-23CF-44E3-9099-C40C66FF867C}">
                  <a14:compatExt spid="_x0000_s2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2101" name="Drop Down 53" hidden="1">
              <a:extLst>
                <a:ext uri="{63B3BB69-23CF-44E3-9099-C40C66FF867C}">
                  <a14:compatExt spid="_x0000_s2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2102" name="Drop Down 54" hidden="1">
              <a:extLst>
                <a:ext uri="{63B3BB69-23CF-44E3-9099-C40C66FF867C}">
                  <a14:compatExt spid="_x0000_s2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2103" name="Drop Down 55" hidden="1">
              <a:extLst>
                <a:ext uri="{63B3BB69-23CF-44E3-9099-C40C66FF867C}">
                  <a14:compatExt spid="_x0000_s21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2104" name="Drop Down 56" hidden="1">
              <a:extLst>
                <a:ext uri="{63B3BB69-23CF-44E3-9099-C40C66FF867C}">
                  <a14:compatExt spid="_x0000_s21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2105" name="Drop Down 57" hidden="1">
              <a:extLst>
                <a:ext uri="{63B3BB69-23CF-44E3-9099-C40C66FF867C}">
                  <a14:compatExt spid="_x0000_s21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2106" name="Drop Down 58" hidden="1">
              <a:extLst>
                <a:ext uri="{63B3BB69-23CF-44E3-9099-C40C66FF867C}">
                  <a14:compatExt spid="_x0000_s21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2107" name="Drop Down 59" hidden="1">
              <a:extLst>
                <a:ext uri="{63B3BB69-23CF-44E3-9099-C40C66FF867C}">
                  <a14:compatExt spid="_x0000_s21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2108" name="Drop Down 60" hidden="1">
              <a:extLst>
                <a:ext uri="{63B3BB69-23CF-44E3-9099-C40C66FF867C}">
                  <a14:compatExt spid="_x0000_s21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2109" name="Drop Down 61" hidden="1">
              <a:extLst>
                <a:ext uri="{63B3BB69-23CF-44E3-9099-C40C66FF867C}">
                  <a14:compatExt spid="_x0000_s21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2110" name="Drop Down 62" hidden="1">
              <a:extLst>
                <a:ext uri="{63B3BB69-23CF-44E3-9099-C40C66FF867C}">
                  <a14:compatExt spid="_x0000_s21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2111" name="Drop Down 63" hidden="1">
              <a:extLst>
                <a:ext uri="{63B3BB69-23CF-44E3-9099-C40C66FF867C}">
                  <a14:compatExt spid="_x0000_s21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2112" name="Drop Down 64" hidden="1">
              <a:extLst>
                <a:ext uri="{63B3BB69-23CF-44E3-9099-C40C66FF867C}">
                  <a14:compatExt spid="_x0000_s211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2113" name="Drop Down 65" hidden="1">
              <a:extLst>
                <a:ext uri="{63B3BB69-23CF-44E3-9099-C40C66FF867C}">
                  <a14:compatExt spid="_x0000_s211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2114" name="Drop Down 66" hidden="1">
              <a:extLst>
                <a:ext uri="{63B3BB69-23CF-44E3-9099-C40C66FF867C}">
                  <a14:compatExt spid="_x0000_s211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2115" name="Drop Down 67" hidden="1">
              <a:extLst>
                <a:ext uri="{63B3BB69-23CF-44E3-9099-C40C66FF867C}">
                  <a14:compatExt spid="_x0000_s2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2116" name="Drop Down 68" hidden="1">
              <a:extLst>
                <a:ext uri="{63B3BB69-23CF-44E3-9099-C40C66FF867C}">
                  <a14:compatExt spid="_x0000_s2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2117" name="Drop Down 69" hidden="1">
              <a:extLst>
                <a:ext uri="{63B3BB69-23CF-44E3-9099-C40C66FF867C}">
                  <a14:compatExt spid="_x0000_s2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2118" name="Drop Down 70" hidden="1">
              <a:extLst>
                <a:ext uri="{63B3BB69-23CF-44E3-9099-C40C66FF867C}">
                  <a14:compatExt spid="_x0000_s2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2119" name="Drop Down 71" hidden="1">
              <a:extLst>
                <a:ext uri="{63B3BB69-23CF-44E3-9099-C40C66FF867C}">
                  <a14:compatExt spid="_x0000_s2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2120" name="Drop Down 72" hidden="1">
              <a:extLst>
                <a:ext uri="{63B3BB69-23CF-44E3-9099-C40C66FF867C}">
                  <a14:compatExt spid="_x0000_s2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2121" name="Drop Down 73" hidden="1">
              <a:extLst>
                <a:ext uri="{63B3BB69-23CF-44E3-9099-C40C66FF867C}">
                  <a14:compatExt spid="_x0000_s2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2122" name="Drop Down 74" hidden="1">
              <a:extLst>
                <a:ext uri="{63B3BB69-23CF-44E3-9099-C40C66FF867C}">
                  <a14:compatExt spid="_x0000_s2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2123" name="Drop Down 75" hidden="1">
              <a:extLst>
                <a:ext uri="{63B3BB69-23CF-44E3-9099-C40C66FF867C}">
                  <a14:compatExt spid="_x0000_s2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2124" name="Drop Down 76" hidden="1">
              <a:extLst>
                <a:ext uri="{63B3BB69-23CF-44E3-9099-C40C66FF867C}">
                  <a14:compatExt spid="_x0000_s2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2125" name="Drop Down 77" hidden="1">
              <a:extLst>
                <a:ext uri="{63B3BB69-23CF-44E3-9099-C40C66FF867C}">
                  <a14:compatExt spid="_x0000_s2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2126" name="Drop Down 78" hidden="1">
              <a:extLst>
                <a:ext uri="{63B3BB69-23CF-44E3-9099-C40C66FF867C}">
                  <a14:compatExt spid="_x0000_s2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2127" name="Drop Down 79" hidden="1">
              <a:extLst>
                <a:ext uri="{63B3BB69-23CF-44E3-9099-C40C66FF867C}">
                  <a14:compatExt spid="_x0000_s2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2128" name="Drop Down 80" hidden="1">
              <a:extLst>
                <a:ext uri="{63B3BB69-23CF-44E3-9099-C40C66FF867C}">
                  <a14:compatExt spid="_x0000_s2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2129" name="Drop Down 81" hidden="1">
              <a:extLst>
                <a:ext uri="{63B3BB69-23CF-44E3-9099-C40C66FF867C}">
                  <a14:compatExt spid="_x0000_s2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2130" name="Drop Down 82" hidden="1">
              <a:extLst>
                <a:ext uri="{63B3BB69-23CF-44E3-9099-C40C66FF867C}">
                  <a14:compatExt spid="_x0000_s2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2131" name="Drop Down 83" hidden="1">
              <a:extLst>
                <a:ext uri="{63B3BB69-23CF-44E3-9099-C40C66FF867C}">
                  <a14:compatExt spid="_x0000_s2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2132" name="Drop Down 84" hidden="1">
              <a:extLst>
                <a:ext uri="{63B3BB69-23CF-44E3-9099-C40C66FF867C}">
                  <a14:compatExt spid="_x0000_s2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2133" name="Drop Down 85" hidden="1">
              <a:extLst>
                <a:ext uri="{63B3BB69-23CF-44E3-9099-C40C66FF867C}">
                  <a14:compatExt spid="_x0000_s2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2134" name="Drop Down 86" hidden="1">
              <a:extLst>
                <a:ext uri="{63B3BB69-23CF-44E3-9099-C40C66FF867C}">
                  <a14:compatExt spid="_x0000_s2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2135" name="Drop Down 87" hidden="1">
              <a:extLst>
                <a:ext uri="{63B3BB69-23CF-44E3-9099-C40C66FF867C}">
                  <a14:compatExt spid="_x0000_s2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2136" name="Drop Down 88" hidden="1">
              <a:extLst>
                <a:ext uri="{63B3BB69-23CF-44E3-9099-C40C66FF867C}">
                  <a14:compatExt spid="_x0000_s2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2137" name="Drop Down 89" hidden="1">
              <a:extLst>
                <a:ext uri="{63B3BB69-23CF-44E3-9099-C40C66FF867C}">
                  <a14:compatExt spid="_x0000_s2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2138" name="Drop Down 90" hidden="1">
              <a:extLst>
                <a:ext uri="{63B3BB69-23CF-44E3-9099-C40C66FF867C}">
                  <a14:compatExt spid="_x0000_s2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2139" name="Drop Down 91" hidden="1">
              <a:extLst>
                <a:ext uri="{63B3BB69-23CF-44E3-9099-C40C66FF867C}">
                  <a14:compatExt spid="_x0000_s2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2140" name="Drop Down 92" hidden="1">
              <a:extLst>
                <a:ext uri="{63B3BB69-23CF-44E3-9099-C40C66FF867C}">
                  <a14:compatExt spid="_x0000_s2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2141" name="Drop Down 93" hidden="1">
              <a:extLst>
                <a:ext uri="{63B3BB69-23CF-44E3-9099-C40C66FF867C}">
                  <a14:compatExt spid="_x0000_s2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2142" name="Drop Down 94" hidden="1">
              <a:extLst>
                <a:ext uri="{63B3BB69-23CF-44E3-9099-C40C66FF867C}">
                  <a14:compatExt spid="_x0000_s2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2143" name="Drop Down 95" hidden="1">
              <a:extLst>
                <a:ext uri="{63B3BB69-23CF-44E3-9099-C40C66FF867C}">
                  <a14:compatExt spid="_x0000_s2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2144" name="Drop Down 96" hidden="1">
              <a:extLst>
                <a:ext uri="{63B3BB69-23CF-44E3-9099-C40C66FF867C}">
                  <a14:compatExt spid="_x0000_s2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2145" name="Drop Down 97" hidden="1">
              <a:extLst>
                <a:ext uri="{63B3BB69-23CF-44E3-9099-C40C66FF867C}">
                  <a14:compatExt spid="_x0000_s2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2146" name="Drop Down 98" hidden="1">
              <a:extLst>
                <a:ext uri="{63B3BB69-23CF-44E3-9099-C40C66FF867C}">
                  <a14:compatExt spid="_x0000_s2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2147" name="Drop Down 99" hidden="1">
              <a:extLst>
                <a:ext uri="{63B3BB69-23CF-44E3-9099-C40C66FF867C}">
                  <a14:compatExt spid="_x0000_s2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2148" name="Drop Down 100" hidden="1">
              <a:extLst>
                <a:ext uri="{63B3BB69-23CF-44E3-9099-C40C66FF867C}">
                  <a14:compatExt spid="_x0000_s2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2149" name="Drop Down 101" hidden="1">
              <a:extLst>
                <a:ext uri="{63B3BB69-23CF-44E3-9099-C40C66FF867C}">
                  <a14:compatExt spid="_x0000_s2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2150" name="Drop Down 102" hidden="1">
              <a:extLst>
                <a:ext uri="{63B3BB69-23CF-44E3-9099-C40C66FF867C}">
                  <a14:compatExt spid="_x0000_s2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2151" name="Drop Down 103" hidden="1">
              <a:extLst>
                <a:ext uri="{63B3BB69-23CF-44E3-9099-C40C66FF867C}">
                  <a14:compatExt spid="_x0000_s2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2152" name="Drop Down 104" hidden="1">
              <a:extLst>
                <a:ext uri="{63B3BB69-23CF-44E3-9099-C40C66FF867C}">
                  <a14:compatExt spid="_x0000_s2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2153" name="Drop Down 105" hidden="1">
              <a:extLst>
                <a:ext uri="{63B3BB69-23CF-44E3-9099-C40C66FF867C}">
                  <a14:compatExt spid="_x0000_s2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2154" name="Drop Down 106" hidden="1">
              <a:extLst>
                <a:ext uri="{63B3BB69-23CF-44E3-9099-C40C66FF867C}">
                  <a14:compatExt spid="_x0000_s2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2155" name="Drop Down 107" hidden="1">
              <a:extLst>
                <a:ext uri="{63B3BB69-23CF-44E3-9099-C40C66FF867C}">
                  <a14:compatExt spid="_x0000_s2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2156" name="Drop Down 108" hidden="1">
              <a:extLst>
                <a:ext uri="{63B3BB69-23CF-44E3-9099-C40C66FF867C}">
                  <a14:compatExt spid="_x0000_s2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2157" name="Drop Down 109" hidden="1">
              <a:extLst>
                <a:ext uri="{63B3BB69-23CF-44E3-9099-C40C66FF867C}">
                  <a14:compatExt spid="_x0000_s2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2158" name="Drop Down 110" hidden="1">
              <a:extLst>
                <a:ext uri="{63B3BB69-23CF-44E3-9099-C40C66FF867C}">
                  <a14:compatExt spid="_x0000_s2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2159" name="Drop Down 111" hidden="1">
              <a:extLst>
                <a:ext uri="{63B3BB69-23CF-44E3-9099-C40C66FF867C}">
                  <a14:compatExt spid="_x0000_s2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2160" name="Drop Down 112" hidden="1">
              <a:extLst>
                <a:ext uri="{63B3BB69-23CF-44E3-9099-C40C66FF867C}">
                  <a14:compatExt spid="_x0000_s2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2161" name="Drop Down 113" hidden="1">
              <a:extLst>
                <a:ext uri="{63B3BB69-23CF-44E3-9099-C40C66FF867C}">
                  <a14:compatExt spid="_x0000_s2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2162" name="Drop Down 114" hidden="1">
              <a:extLst>
                <a:ext uri="{63B3BB69-23CF-44E3-9099-C40C66FF867C}">
                  <a14:compatExt spid="_x0000_s2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133.xml"/><Relationship Id="rId117" Type="http://schemas.openxmlformats.org/officeDocument/2006/relationships/ctrlProp" Target="../ctrlProps/ctrlProp224.xml"/><Relationship Id="rId21" Type="http://schemas.openxmlformats.org/officeDocument/2006/relationships/ctrlProp" Target="../ctrlProps/ctrlProp128.xml"/><Relationship Id="rId42" Type="http://schemas.openxmlformats.org/officeDocument/2006/relationships/ctrlProp" Target="../ctrlProps/ctrlProp149.xml"/><Relationship Id="rId47" Type="http://schemas.openxmlformats.org/officeDocument/2006/relationships/ctrlProp" Target="../ctrlProps/ctrlProp154.xml"/><Relationship Id="rId63" Type="http://schemas.openxmlformats.org/officeDocument/2006/relationships/ctrlProp" Target="../ctrlProps/ctrlProp170.xml"/><Relationship Id="rId68" Type="http://schemas.openxmlformats.org/officeDocument/2006/relationships/ctrlProp" Target="../ctrlProps/ctrlProp175.xml"/><Relationship Id="rId84" Type="http://schemas.openxmlformats.org/officeDocument/2006/relationships/ctrlProp" Target="../ctrlProps/ctrlProp191.xml"/><Relationship Id="rId89" Type="http://schemas.openxmlformats.org/officeDocument/2006/relationships/ctrlProp" Target="../ctrlProps/ctrlProp196.xml"/><Relationship Id="rId112" Type="http://schemas.openxmlformats.org/officeDocument/2006/relationships/ctrlProp" Target="../ctrlProps/ctrlProp219.xml"/><Relationship Id="rId16" Type="http://schemas.openxmlformats.org/officeDocument/2006/relationships/ctrlProp" Target="../ctrlProps/ctrlProp123.xml"/><Relationship Id="rId107" Type="http://schemas.openxmlformats.org/officeDocument/2006/relationships/ctrlProp" Target="../ctrlProps/ctrlProp214.xml"/><Relationship Id="rId11" Type="http://schemas.openxmlformats.org/officeDocument/2006/relationships/ctrlProp" Target="../ctrlProps/ctrlProp118.xml"/><Relationship Id="rId24" Type="http://schemas.openxmlformats.org/officeDocument/2006/relationships/ctrlProp" Target="../ctrlProps/ctrlProp131.xml"/><Relationship Id="rId32" Type="http://schemas.openxmlformats.org/officeDocument/2006/relationships/ctrlProp" Target="../ctrlProps/ctrlProp139.xml"/><Relationship Id="rId37" Type="http://schemas.openxmlformats.org/officeDocument/2006/relationships/ctrlProp" Target="../ctrlProps/ctrlProp144.xml"/><Relationship Id="rId40" Type="http://schemas.openxmlformats.org/officeDocument/2006/relationships/ctrlProp" Target="../ctrlProps/ctrlProp147.xml"/><Relationship Id="rId45" Type="http://schemas.openxmlformats.org/officeDocument/2006/relationships/ctrlProp" Target="../ctrlProps/ctrlProp152.xml"/><Relationship Id="rId53" Type="http://schemas.openxmlformats.org/officeDocument/2006/relationships/ctrlProp" Target="../ctrlProps/ctrlProp160.xml"/><Relationship Id="rId58" Type="http://schemas.openxmlformats.org/officeDocument/2006/relationships/ctrlProp" Target="../ctrlProps/ctrlProp165.xml"/><Relationship Id="rId66" Type="http://schemas.openxmlformats.org/officeDocument/2006/relationships/ctrlProp" Target="../ctrlProps/ctrlProp173.xml"/><Relationship Id="rId74" Type="http://schemas.openxmlformats.org/officeDocument/2006/relationships/ctrlProp" Target="../ctrlProps/ctrlProp181.xml"/><Relationship Id="rId79" Type="http://schemas.openxmlformats.org/officeDocument/2006/relationships/ctrlProp" Target="../ctrlProps/ctrlProp186.xml"/><Relationship Id="rId87" Type="http://schemas.openxmlformats.org/officeDocument/2006/relationships/ctrlProp" Target="../ctrlProps/ctrlProp194.xml"/><Relationship Id="rId102" Type="http://schemas.openxmlformats.org/officeDocument/2006/relationships/ctrlProp" Target="../ctrlProps/ctrlProp209.xml"/><Relationship Id="rId110" Type="http://schemas.openxmlformats.org/officeDocument/2006/relationships/ctrlProp" Target="../ctrlProps/ctrlProp217.xml"/><Relationship Id="rId115" Type="http://schemas.openxmlformats.org/officeDocument/2006/relationships/ctrlProp" Target="../ctrlProps/ctrlProp222.xml"/><Relationship Id="rId5" Type="http://schemas.openxmlformats.org/officeDocument/2006/relationships/control" Target="../activeX/activeX2.xml"/><Relationship Id="rId61" Type="http://schemas.openxmlformats.org/officeDocument/2006/relationships/ctrlProp" Target="../ctrlProps/ctrlProp168.xml"/><Relationship Id="rId82" Type="http://schemas.openxmlformats.org/officeDocument/2006/relationships/ctrlProp" Target="../ctrlProps/ctrlProp189.xml"/><Relationship Id="rId90" Type="http://schemas.openxmlformats.org/officeDocument/2006/relationships/ctrlProp" Target="../ctrlProps/ctrlProp197.xml"/><Relationship Id="rId95" Type="http://schemas.openxmlformats.org/officeDocument/2006/relationships/ctrlProp" Target="../ctrlProps/ctrlProp202.xml"/><Relationship Id="rId19" Type="http://schemas.openxmlformats.org/officeDocument/2006/relationships/ctrlProp" Target="../ctrlProps/ctrlProp126.xml"/><Relationship Id="rId14" Type="http://schemas.openxmlformats.org/officeDocument/2006/relationships/ctrlProp" Target="../ctrlProps/ctrlProp121.xml"/><Relationship Id="rId22" Type="http://schemas.openxmlformats.org/officeDocument/2006/relationships/ctrlProp" Target="../ctrlProps/ctrlProp129.xml"/><Relationship Id="rId27" Type="http://schemas.openxmlformats.org/officeDocument/2006/relationships/ctrlProp" Target="../ctrlProps/ctrlProp134.xml"/><Relationship Id="rId30" Type="http://schemas.openxmlformats.org/officeDocument/2006/relationships/ctrlProp" Target="../ctrlProps/ctrlProp137.xml"/><Relationship Id="rId35" Type="http://schemas.openxmlformats.org/officeDocument/2006/relationships/ctrlProp" Target="../ctrlProps/ctrlProp142.xml"/><Relationship Id="rId43" Type="http://schemas.openxmlformats.org/officeDocument/2006/relationships/ctrlProp" Target="../ctrlProps/ctrlProp150.xml"/><Relationship Id="rId48" Type="http://schemas.openxmlformats.org/officeDocument/2006/relationships/ctrlProp" Target="../ctrlProps/ctrlProp155.xml"/><Relationship Id="rId56" Type="http://schemas.openxmlformats.org/officeDocument/2006/relationships/ctrlProp" Target="../ctrlProps/ctrlProp163.xml"/><Relationship Id="rId64" Type="http://schemas.openxmlformats.org/officeDocument/2006/relationships/ctrlProp" Target="../ctrlProps/ctrlProp171.xml"/><Relationship Id="rId69" Type="http://schemas.openxmlformats.org/officeDocument/2006/relationships/ctrlProp" Target="../ctrlProps/ctrlProp176.xml"/><Relationship Id="rId77" Type="http://schemas.openxmlformats.org/officeDocument/2006/relationships/ctrlProp" Target="../ctrlProps/ctrlProp184.xml"/><Relationship Id="rId100" Type="http://schemas.openxmlformats.org/officeDocument/2006/relationships/ctrlProp" Target="../ctrlProps/ctrlProp207.xml"/><Relationship Id="rId105" Type="http://schemas.openxmlformats.org/officeDocument/2006/relationships/ctrlProp" Target="../ctrlProps/ctrlProp212.xml"/><Relationship Id="rId113" Type="http://schemas.openxmlformats.org/officeDocument/2006/relationships/ctrlProp" Target="../ctrlProps/ctrlProp220.xml"/><Relationship Id="rId118" Type="http://schemas.openxmlformats.org/officeDocument/2006/relationships/ctrlProp" Target="../ctrlProps/ctrlProp225.xml"/><Relationship Id="rId8" Type="http://schemas.openxmlformats.org/officeDocument/2006/relationships/ctrlProp" Target="../ctrlProps/ctrlProp115.xml"/><Relationship Id="rId51" Type="http://schemas.openxmlformats.org/officeDocument/2006/relationships/ctrlProp" Target="../ctrlProps/ctrlProp158.xml"/><Relationship Id="rId72" Type="http://schemas.openxmlformats.org/officeDocument/2006/relationships/ctrlProp" Target="../ctrlProps/ctrlProp179.xml"/><Relationship Id="rId80" Type="http://schemas.openxmlformats.org/officeDocument/2006/relationships/ctrlProp" Target="../ctrlProps/ctrlProp187.xml"/><Relationship Id="rId85" Type="http://schemas.openxmlformats.org/officeDocument/2006/relationships/ctrlProp" Target="../ctrlProps/ctrlProp192.xml"/><Relationship Id="rId93" Type="http://schemas.openxmlformats.org/officeDocument/2006/relationships/ctrlProp" Target="../ctrlProps/ctrlProp200.xml"/><Relationship Id="rId98" Type="http://schemas.openxmlformats.org/officeDocument/2006/relationships/ctrlProp" Target="../ctrlProps/ctrlProp205.xml"/><Relationship Id="rId3" Type="http://schemas.openxmlformats.org/officeDocument/2006/relationships/drawing" Target="../drawings/drawing2.xml"/><Relationship Id="rId12" Type="http://schemas.openxmlformats.org/officeDocument/2006/relationships/ctrlProp" Target="../ctrlProps/ctrlProp119.xml"/><Relationship Id="rId17" Type="http://schemas.openxmlformats.org/officeDocument/2006/relationships/ctrlProp" Target="../ctrlProps/ctrlProp124.xml"/><Relationship Id="rId25" Type="http://schemas.openxmlformats.org/officeDocument/2006/relationships/ctrlProp" Target="../ctrlProps/ctrlProp132.xml"/><Relationship Id="rId33" Type="http://schemas.openxmlformats.org/officeDocument/2006/relationships/ctrlProp" Target="../ctrlProps/ctrlProp140.xml"/><Relationship Id="rId38" Type="http://schemas.openxmlformats.org/officeDocument/2006/relationships/ctrlProp" Target="../ctrlProps/ctrlProp145.xml"/><Relationship Id="rId46" Type="http://schemas.openxmlformats.org/officeDocument/2006/relationships/ctrlProp" Target="../ctrlProps/ctrlProp153.xml"/><Relationship Id="rId59" Type="http://schemas.openxmlformats.org/officeDocument/2006/relationships/ctrlProp" Target="../ctrlProps/ctrlProp166.xml"/><Relationship Id="rId67" Type="http://schemas.openxmlformats.org/officeDocument/2006/relationships/ctrlProp" Target="../ctrlProps/ctrlProp174.xml"/><Relationship Id="rId103" Type="http://schemas.openxmlformats.org/officeDocument/2006/relationships/ctrlProp" Target="../ctrlProps/ctrlProp210.xml"/><Relationship Id="rId108" Type="http://schemas.openxmlformats.org/officeDocument/2006/relationships/ctrlProp" Target="../ctrlProps/ctrlProp215.xml"/><Relationship Id="rId116" Type="http://schemas.openxmlformats.org/officeDocument/2006/relationships/ctrlProp" Target="../ctrlProps/ctrlProp223.xml"/><Relationship Id="rId20" Type="http://schemas.openxmlformats.org/officeDocument/2006/relationships/ctrlProp" Target="../ctrlProps/ctrlProp127.xml"/><Relationship Id="rId41" Type="http://schemas.openxmlformats.org/officeDocument/2006/relationships/ctrlProp" Target="../ctrlProps/ctrlProp148.xml"/><Relationship Id="rId54" Type="http://schemas.openxmlformats.org/officeDocument/2006/relationships/ctrlProp" Target="../ctrlProps/ctrlProp161.xml"/><Relationship Id="rId62" Type="http://schemas.openxmlformats.org/officeDocument/2006/relationships/ctrlProp" Target="../ctrlProps/ctrlProp169.xml"/><Relationship Id="rId70" Type="http://schemas.openxmlformats.org/officeDocument/2006/relationships/ctrlProp" Target="../ctrlProps/ctrlProp177.xml"/><Relationship Id="rId75" Type="http://schemas.openxmlformats.org/officeDocument/2006/relationships/ctrlProp" Target="../ctrlProps/ctrlProp182.xml"/><Relationship Id="rId83" Type="http://schemas.openxmlformats.org/officeDocument/2006/relationships/ctrlProp" Target="../ctrlProps/ctrlProp190.xml"/><Relationship Id="rId88" Type="http://schemas.openxmlformats.org/officeDocument/2006/relationships/ctrlProp" Target="../ctrlProps/ctrlProp195.xml"/><Relationship Id="rId91" Type="http://schemas.openxmlformats.org/officeDocument/2006/relationships/ctrlProp" Target="../ctrlProps/ctrlProp198.xml"/><Relationship Id="rId96" Type="http://schemas.openxmlformats.org/officeDocument/2006/relationships/ctrlProp" Target="../ctrlProps/ctrlProp203.xml"/><Relationship Id="rId111" Type="http://schemas.openxmlformats.org/officeDocument/2006/relationships/ctrlProp" Target="../ctrlProps/ctrlProp218.xml"/><Relationship Id="rId1" Type="http://schemas.openxmlformats.org/officeDocument/2006/relationships/hyperlink" Target="http://www.arosbb.dk/" TargetMode="External"/><Relationship Id="rId6" Type="http://schemas.openxmlformats.org/officeDocument/2006/relationships/image" Target="../media/image2.emf"/><Relationship Id="rId15" Type="http://schemas.openxmlformats.org/officeDocument/2006/relationships/ctrlProp" Target="../ctrlProps/ctrlProp122.xml"/><Relationship Id="rId23" Type="http://schemas.openxmlformats.org/officeDocument/2006/relationships/ctrlProp" Target="../ctrlProps/ctrlProp130.xml"/><Relationship Id="rId28" Type="http://schemas.openxmlformats.org/officeDocument/2006/relationships/ctrlProp" Target="../ctrlProps/ctrlProp135.xml"/><Relationship Id="rId36" Type="http://schemas.openxmlformats.org/officeDocument/2006/relationships/ctrlProp" Target="../ctrlProps/ctrlProp143.xml"/><Relationship Id="rId49" Type="http://schemas.openxmlformats.org/officeDocument/2006/relationships/ctrlProp" Target="../ctrlProps/ctrlProp156.xml"/><Relationship Id="rId57" Type="http://schemas.openxmlformats.org/officeDocument/2006/relationships/ctrlProp" Target="../ctrlProps/ctrlProp164.xml"/><Relationship Id="rId106" Type="http://schemas.openxmlformats.org/officeDocument/2006/relationships/ctrlProp" Target="../ctrlProps/ctrlProp213.xml"/><Relationship Id="rId114" Type="http://schemas.openxmlformats.org/officeDocument/2006/relationships/ctrlProp" Target="../ctrlProps/ctrlProp221.xml"/><Relationship Id="rId119" Type="http://schemas.openxmlformats.org/officeDocument/2006/relationships/ctrlProp" Target="../ctrlProps/ctrlProp226.xml"/><Relationship Id="rId10" Type="http://schemas.openxmlformats.org/officeDocument/2006/relationships/ctrlProp" Target="../ctrlProps/ctrlProp117.xml"/><Relationship Id="rId31" Type="http://schemas.openxmlformats.org/officeDocument/2006/relationships/ctrlProp" Target="../ctrlProps/ctrlProp138.xml"/><Relationship Id="rId44" Type="http://schemas.openxmlformats.org/officeDocument/2006/relationships/ctrlProp" Target="../ctrlProps/ctrlProp151.xml"/><Relationship Id="rId52" Type="http://schemas.openxmlformats.org/officeDocument/2006/relationships/ctrlProp" Target="../ctrlProps/ctrlProp159.xml"/><Relationship Id="rId60" Type="http://schemas.openxmlformats.org/officeDocument/2006/relationships/ctrlProp" Target="../ctrlProps/ctrlProp167.xml"/><Relationship Id="rId65" Type="http://schemas.openxmlformats.org/officeDocument/2006/relationships/ctrlProp" Target="../ctrlProps/ctrlProp172.xml"/><Relationship Id="rId73" Type="http://schemas.openxmlformats.org/officeDocument/2006/relationships/ctrlProp" Target="../ctrlProps/ctrlProp180.xml"/><Relationship Id="rId78" Type="http://schemas.openxmlformats.org/officeDocument/2006/relationships/ctrlProp" Target="../ctrlProps/ctrlProp185.xml"/><Relationship Id="rId81" Type="http://schemas.openxmlformats.org/officeDocument/2006/relationships/ctrlProp" Target="../ctrlProps/ctrlProp188.xml"/><Relationship Id="rId86" Type="http://schemas.openxmlformats.org/officeDocument/2006/relationships/ctrlProp" Target="../ctrlProps/ctrlProp193.xml"/><Relationship Id="rId94" Type="http://schemas.openxmlformats.org/officeDocument/2006/relationships/ctrlProp" Target="../ctrlProps/ctrlProp201.xml"/><Relationship Id="rId99" Type="http://schemas.openxmlformats.org/officeDocument/2006/relationships/ctrlProp" Target="../ctrlProps/ctrlProp206.xml"/><Relationship Id="rId101" Type="http://schemas.openxmlformats.org/officeDocument/2006/relationships/ctrlProp" Target="../ctrlProps/ctrlProp208.xml"/><Relationship Id="rId4" Type="http://schemas.openxmlformats.org/officeDocument/2006/relationships/vmlDrawing" Target="../drawings/vmlDrawing2.vml"/><Relationship Id="rId9" Type="http://schemas.openxmlformats.org/officeDocument/2006/relationships/ctrlProp" Target="../ctrlProps/ctrlProp116.xml"/><Relationship Id="rId13" Type="http://schemas.openxmlformats.org/officeDocument/2006/relationships/ctrlProp" Target="../ctrlProps/ctrlProp120.xml"/><Relationship Id="rId18" Type="http://schemas.openxmlformats.org/officeDocument/2006/relationships/ctrlProp" Target="../ctrlProps/ctrlProp125.xml"/><Relationship Id="rId39" Type="http://schemas.openxmlformats.org/officeDocument/2006/relationships/ctrlProp" Target="../ctrlProps/ctrlProp146.xml"/><Relationship Id="rId109" Type="http://schemas.openxmlformats.org/officeDocument/2006/relationships/ctrlProp" Target="../ctrlProps/ctrlProp216.xml"/><Relationship Id="rId34" Type="http://schemas.openxmlformats.org/officeDocument/2006/relationships/ctrlProp" Target="../ctrlProps/ctrlProp141.xml"/><Relationship Id="rId50" Type="http://schemas.openxmlformats.org/officeDocument/2006/relationships/ctrlProp" Target="../ctrlProps/ctrlProp157.xml"/><Relationship Id="rId55" Type="http://schemas.openxmlformats.org/officeDocument/2006/relationships/ctrlProp" Target="../ctrlProps/ctrlProp162.xml"/><Relationship Id="rId76" Type="http://schemas.openxmlformats.org/officeDocument/2006/relationships/ctrlProp" Target="../ctrlProps/ctrlProp183.xml"/><Relationship Id="rId97" Type="http://schemas.openxmlformats.org/officeDocument/2006/relationships/ctrlProp" Target="../ctrlProps/ctrlProp204.xml"/><Relationship Id="rId104" Type="http://schemas.openxmlformats.org/officeDocument/2006/relationships/ctrlProp" Target="../ctrlProps/ctrlProp211.xml"/><Relationship Id="rId7" Type="http://schemas.openxmlformats.org/officeDocument/2006/relationships/ctrlProp" Target="../ctrlProps/ctrlProp114.xml"/><Relationship Id="rId71" Type="http://schemas.openxmlformats.org/officeDocument/2006/relationships/ctrlProp" Target="../ctrlProps/ctrlProp178.xml"/><Relationship Id="rId92" Type="http://schemas.openxmlformats.org/officeDocument/2006/relationships/ctrlProp" Target="../ctrlProps/ctrlProp199.xml"/><Relationship Id="rId2" Type="http://schemas.openxmlformats.org/officeDocument/2006/relationships/printerSettings" Target="../printerSettings/printerSettings2.bin"/><Relationship Id="rId29" Type="http://schemas.openxmlformats.org/officeDocument/2006/relationships/ctrlProp" Target="../ctrlProps/ctrlProp13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2"/>
  <dimension ref="A1:GF239"/>
  <sheetViews>
    <sheetView tabSelected="1" zoomScaleNormal="111" workbookViewId="0">
      <selection activeCell="C16" sqref="C16"/>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4" t="s">
        <v>616</v>
      </c>
      <c r="O2" s="325"/>
      <c r="P2" s="325"/>
      <c r="Q2" s="326"/>
      <c r="R2" s="297" t="s">
        <v>7</v>
      </c>
      <c r="S2" s="309"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Goblin</v>
      </c>
      <c r="BU2" s="141" t="str">
        <f>HLOOKUP(I$21,BZ$2:CW$16,2,FALSE)</f>
        <v>Goblin</v>
      </c>
      <c r="BV2" s="25">
        <f t="shared" ref="BV2:BV14" si="2">IF(BU2=0,"",COUNTIF($D$3:$D$18,BU2))</f>
        <v>8</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 xml:space="preserve">Troll </v>
      </c>
      <c r="E3" s="9">
        <f t="shared" ref="E3:E18" si="5">IF(D3&lt;&gt;"",IF(X3="Star",VLOOKUP(D3,$AX:$BD,2,FALSE),VLOOKUP(D3,$AX:$BD,2,FALSE)+N3+IF(AJ3=2,1)+IF(AK3=2,1)+IF(AL3=2,1)+IF(AM3=2,1)+IF(AN3=2,1)+IF(AO3=2,1)),"")</f>
        <v>4</v>
      </c>
      <c r="F3" s="10">
        <f t="shared" ref="F3:F18" si="6">IF(D3&lt;&gt;"",IF(X3="Star",VLOOKUP(D3,$AX:$BD,3,FALSE),VLOOKUP(D3,$AX:$BD,3,FALSE)+O3+IF(AJ3=5,1)+IF(AK3=5,1)+IF(AL3=5,1)+IF(AM3=5,1)+IF(AN3=5,1)+IF(AO3=5,1)),"")</f>
        <v>5</v>
      </c>
      <c r="G3" s="11">
        <f t="shared" ref="G3:G18" si="7">IF(D3&lt;&gt;"",IF(X3="Star",VLOOKUP(D3,$AX:$BD,4,FALSE),VLOOKUP(D3,$AX:$BD,4,FALSE)+P3+IF(AJ3=4,1)+IF(AK3=4,1)+IF(AL3=4,1)+IF(AM3=4,1)+IF(AN3=4,1)+IF(AO3=4,1)),"")</f>
        <v>1</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Loner, Always Hungry, Mighty Blow, Really Stupid, Regeneration, Throw Team-Mate</v>
      </c>
      <c r="J3" s="282" t="str">
        <f>AB3&amp;AC3&amp;AD3&amp;AE3&amp;AF3&amp;AG3&amp;IF(AH3&lt;&gt;"",IF(AB3&amp;AC3&amp;AD3&amp;AE3&amp;AF3&amp;AG3&lt;&gt;"",", ","")&amp;AH3,"")</f>
        <v>Strong Arm</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130000</v>
      </c>
      <c r="Z3" s="244"/>
      <c r="AA3" s="266"/>
      <c r="AB3" s="286" t="str">
        <f t="shared" ref="AB3:AB18" si="13">IF(AJ3&gt;1,VLOOKUP(AJ3,$AO$32:$AQ$87,3),"")</f>
        <v>Strong Arm</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45</v>
      </c>
      <c r="AK3" s="283">
        <v>1</v>
      </c>
      <c r="AL3" s="283">
        <v>1</v>
      </c>
      <c r="AM3" s="283">
        <v>1</v>
      </c>
      <c r="AN3" s="283">
        <v>1</v>
      </c>
      <c r="AO3" s="283">
        <v>1</v>
      </c>
      <c r="AP3" s="37">
        <v>7</v>
      </c>
      <c r="AQ3" s="32">
        <f t="shared" ref="AQ3:AQ18" si="19">VLOOKUP(D3,$AX:$BD,2,FALSE)</f>
        <v>4</v>
      </c>
      <c r="AR3" s="32">
        <f t="shared" ref="AR3:AR18" si="20">VLOOKUP(D3,$AX:$BD,3,FALSE)</f>
        <v>5</v>
      </c>
      <c r="AS3" s="32">
        <f t="shared" ref="AS3:AS18" si="21">VLOOKUP(D3,$AX:$BD,4,FALSE)</f>
        <v>1</v>
      </c>
      <c r="AT3" s="32">
        <f t="shared" ref="AT3:AT18" si="22">VLOOKUP(D3,$AX:$BD,5,FALSE)</f>
        <v>9</v>
      </c>
      <c r="AU3" s="217">
        <f t="shared" ref="AU3:AU18" si="23">IF(L3&lt;&gt;"",0,(IF(D3&lt;&gt;"",VLOOKUP(D3,AX:BD,7,FALSE)+(Z3+T33+U33+V33+W33+X33+Y33)*1000,0)))</f>
        <v>130000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Bombardier</v>
      </c>
      <c r="BU3" s="141" t="str">
        <f>HLOOKUP(I$21,BZ$2:CW$16,3,FALSE)</f>
        <v>Bombardier</v>
      </c>
      <c r="BV3" s="25">
        <f t="shared" si="2"/>
        <v>1</v>
      </c>
      <c r="BW3" s="25">
        <f t="shared" si="3"/>
        <v>1</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 xml:space="preserve">Troll </v>
      </c>
      <c r="E4" s="9">
        <f t="shared" si="5"/>
        <v>4</v>
      </c>
      <c r="F4" s="10">
        <f t="shared" si="6"/>
        <v>5</v>
      </c>
      <c r="G4" s="11">
        <f t="shared" si="7"/>
        <v>1</v>
      </c>
      <c r="H4" s="12">
        <f t="shared" si="8"/>
        <v>9</v>
      </c>
      <c r="I4" s="201" t="str">
        <f t="shared" si="9"/>
        <v>Loner, Always Hungry, Mighty Blow, Really Stupid, Regeneration, Throw Team-Mate</v>
      </c>
      <c r="J4" s="282" t="str">
        <f t="shared" ref="J4:J18" si="24">AB4&amp;AC4&amp;AD4&amp;AE4&amp;AF4&amp;AG4&amp;IF(AH4&lt;&gt;"",", "&amp;AH4,"")</f>
        <v>Piling On</v>
      </c>
      <c r="K4" s="13" t="str">
        <f t="shared" si="10"/>
        <v/>
      </c>
      <c r="L4" s="116"/>
      <c r="M4" s="116"/>
      <c r="N4" s="117"/>
      <c r="O4" s="118"/>
      <c r="P4" s="119"/>
      <c r="Q4" s="120"/>
      <c r="R4" s="121"/>
      <c r="S4" s="122"/>
      <c r="T4" s="121"/>
      <c r="U4" s="122"/>
      <c r="V4" s="123"/>
      <c r="W4" s="124"/>
      <c r="X4" s="211">
        <f t="shared" si="11"/>
        <v>0</v>
      </c>
      <c r="Y4" s="128">
        <f t="shared" si="12"/>
        <v>130000</v>
      </c>
      <c r="Z4" s="244"/>
      <c r="AA4" s="266"/>
      <c r="AB4" s="286" t="str">
        <f t="shared" si="13"/>
        <v>Piling On</v>
      </c>
      <c r="AC4" s="286" t="str">
        <f t="shared" si="14"/>
        <v/>
      </c>
      <c r="AD4" s="286" t="str">
        <f t="shared" si="15"/>
        <v/>
      </c>
      <c r="AE4" s="286" t="str">
        <f t="shared" si="16"/>
        <v/>
      </c>
      <c r="AF4" s="286" t="str">
        <f t="shared" si="17"/>
        <v/>
      </c>
      <c r="AG4" s="286" t="str">
        <f t="shared" si="18"/>
        <v/>
      </c>
      <c r="AH4" s="302"/>
      <c r="AI4" s="231"/>
      <c r="AJ4" s="283">
        <v>43</v>
      </c>
      <c r="AK4" s="283">
        <v>1</v>
      </c>
      <c r="AL4" s="283">
        <v>1</v>
      </c>
      <c r="AM4" s="283">
        <v>1</v>
      </c>
      <c r="AN4" s="283">
        <v>1</v>
      </c>
      <c r="AO4" s="283">
        <v>1</v>
      </c>
      <c r="AP4" s="37">
        <v>7</v>
      </c>
      <c r="AQ4" s="32">
        <f t="shared" si="19"/>
        <v>4</v>
      </c>
      <c r="AR4" s="32">
        <f t="shared" si="20"/>
        <v>5</v>
      </c>
      <c r="AS4" s="32">
        <f t="shared" si="21"/>
        <v>1</v>
      </c>
      <c r="AT4" s="32">
        <f t="shared" si="22"/>
        <v>9</v>
      </c>
      <c r="AU4" s="217">
        <f t="shared" si="23"/>
        <v>130000</v>
      </c>
      <c r="AV4" s="32"/>
      <c r="AW4" s="22">
        <f t="shared" ref="AW4:AW6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Pogoer</v>
      </c>
      <c r="BU4" s="141" t="str">
        <f>HLOOKUP(I$21,BZ$2:CW$16,4,FALSE)</f>
        <v>Pogoer</v>
      </c>
      <c r="BV4" s="25">
        <f t="shared" si="2"/>
        <v>1</v>
      </c>
      <c r="BW4" s="25">
        <f t="shared" si="3"/>
        <v>1</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*Fungus the Loon</v>
      </c>
      <c r="E5" s="9">
        <f t="shared" si="5"/>
        <v>4</v>
      </c>
      <c r="F5" s="10">
        <f t="shared" si="6"/>
        <v>7</v>
      </c>
      <c r="G5" s="11">
        <f t="shared" si="7"/>
        <v>3</v>
      </c>
      <c r="H5" s="12">
        <f t="shared" si="8"/>
        <v>7</v>
      </c>
      <c r="I5" s="201" t="str">
        <f t="shared" si="9"/>
        <v>Loner, Ball &amp; Chain, Mighty Blow, No Hands, Secret Weapon, Stunty</v>
      </c>
      <c r="J5" s="282" t="str">
        <f t="shared" si="24"/>
        <v/>
      </c>
      <c r="K5" s="13" t="str">
        <f t="shared" si="10"/>
        <v>n/a</v>
      </c>
      <c r="L5" s="116"/>
      <c r="M5" s="116"/>
      <c r="N5" s="117"/>
      <c r="O5" s="118"/>
      <c r="P5" s="119"/>
      <c r="Q5" s="120"/>
      <c r="R5" s="121"/>
      <c r="S5" s="122"/>
      <c r="T5" s="121"/>
      <c r="U5" s="122"/>
      <c r="V5" s="123"/>
      <c r="W5" s="124"/>
      <c r="X5" s="211" t="str">
        <f t="shared" si="11"/>
        <v>Star</v>
      </c>
      <c r="Y5" s="128">
        <f t="shared" si="12"/>
        <v>80000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9</v>
      </c>
      <c r="AQ5" s="32">
        <f t="shared" si="19"/>
        <v>4</v>
      </c>
      <c r="AR5" s="32">
        <f t="shared" si="20"/>
        <v>7</v>
      </c>
      <c r="AS5" s="32">
        <f t="shared" si="21"/>
        <v>3</v>
      </c>
      <c r="AT5" s="32">
        <f t="shared" si="22"/>
        <v>7</v>
      </c>
      <c r="AU5" s="217">
        <f t="shared" si="23"/>
        <v>80000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Looney</v>
      </c>
      <c r="BU5" s="141" t="str">
        <f>HLOOKUP(I$21,BZ$2:CW$16,5,FALSE)</f>
        <v>Looney</v>
      </c>
      <c r="BV5" s="25">
        <f t="shared" si="2"/>
        <v>1</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Looney</v>
      </c>
      <c r="E6" s="9">
        <f t="shared" si="5"/>
        <v>6</v>
      </c>
      <c r="F6" s="10">
        <f t="shared" si="6"/>
        <v>2</v>
      </c>
      <c r="G6" s="11">
        <f t="shared" si="7"/>
        <v>3</v>
      </c>
      <c r="H6" s="12">
        <f t="shared" si="8"/>
        <v>7</v>
      </c>
      <c r="I6" s="201" t="str">
        <f t="shared" si="9"/>
        <v>Chainsaw, Secret, Weapon, Stunty</v>
      </c>
      <c r="J6" s="282" t="str">
        <f t="shared" si="24"/>
        <v>Dodge</v>
      </c>
      <c r="K6" s="13" t="str">
        <f t="shared" si="10"/>
        <v/>
      </c>
      <c r="L6" s="116"/>
      <c r="M6" s="116"/>
      <c r="N6" s="117"/>
      <c r="O6" s="118"/>
      <c r="P6" s="119"/>
      <c r="Q6" s="120"/>
      <c r="R6" s="121"/>
      <c r="S6" s="122"/>
      <c r="T6" s="121"/>
      <c r="U6" s="122"/>
      <c r="V6" s="123"/>
      <c r="W6" s="124"/>
      <c r="X6" s="211">
        <f t="shared" si="11"/>
        <v>0</v>
      </c>
      <c r="Y6" s="128">
        <f t="shared" si="12"/>
        <v>60000</v>
      </c>
      <c r="Z6" s="244"/>
      <c r="AA6" s="266"/>
      <c r="AB6" s="286" t="str">
        <f t="shared" si="13"/>
        <v>Dodge</v>
      </c>
      <c r="AC6" s="286" t="str">
        <f t="shared" si="14"/>
        <v/>
      </c>
      <c r="AD6" s="286" t="str">
        <f t="shared" si="15"/>
        <v/>
      </c>
      <c r="AE6" s="286" t="str">
        <f t="shared" si="16"/>
        <v/>
      </c>
      <c r="AF6" s="286" t="str">
        <f t="shared" si="17"/>
        <v/>
      </c>
      <c r="AG6" s="286" t="str">
        <f t="shared" si="18"/>
        <v/>
      </c>
      <c r="AH6" s="302"/>
      <c r="AI6" s="231"/>
      <c r="AJ6" s="283">
        <v>23</v>
      </c>
      <c r="AK6" s="283">
        <v>1</v>
      </c>
      <c r="AL6" s="283">
        <v>1</v>
      </c>
      <c r="AM6" s="283">
        <v>1</v>
      </c>
      <c r="AN6" s="283">
        <v>1</v>
      </c>
      <c r="AO6" s="283">
        <v>1</v>
      </c>
      <c r="AP6" s="37">
        <v>5</v>
      </c>
      <c r="AQ6" s="32">
        <f t="shared" si="19"/>
        <v>6</v>
      </c>
      <c r="AR6" s="32">
        <f t="shared" si="20"/>
        <v>2</v>
      </c>
      <c r="AS6" s="32">
        <f t="shared" si="21"/>
        <v>3</v>
      </c>
      <c r="AT6" s="32">
        <f t="shared" si="22"/>
        <v>7</v>
      </c>
      <c r="AU6" s="217">
        <f t="shared" si="23"/>
        <v>60000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 xml:space="preserve">Fanatic </v>
      </c>
      <c r="BU6" s="141" t="str">
        <f>HLOOKUP(I$21,BZ$2:CW$16,6,FALSE)</f>
        <v xml:space="preserve">Fanatic </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Pogoer</v>
      </c>
      <c r="E7" s="9">
        <f t="shared" si="5"/>
        <v>7</v>
      </c>
      <c r="F7" s="10">
        <f t="shared" si="6"/>
        <v>2</v>
      </c>
      <c r="G7" s="11">
        <f t="shared" si="7"/>
        <v>3</v>
      </c>
      <c r="H7" s="12">
        <f t="shared" si="8"/>
        <v>7</v>
      </c>
      <c r="I7" s="201" t="str">
        <f t="shared" si="9"/>
        <v>Dodge, Leap, Stunty, Very Long Legs</v>
      </c>
      <c r="J7" s="282" t="str">
        <f t="shared" si="24"/>
        <v>Sprint</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Sprint</v>
      </c>
      <c r="AC7" s="286" t="str">
        <f t="shared" si="14"/>
        <v/>
      </c>
      <c r="AD7" s="286" t="str">
        <f t="shared" si="15"/>
        <v/>
      </c>
      <c r="AE7" s="286" t="str">
        <f t="shared" si="16"/>
        <v/>
      </c>
      <c r="AF7" s="286" t="str">
        <f t="shared" si="17"/>
        <v/>
      </c>
      <c r="AG7" s="286" t="str">
        <f t="shared" si="18"/>
        <v/>
      </c>
      <c r="AH7" s="302"/>
      <c r="AI7" s="231"/>
      <c r="AJ7" s="283">
        <v>28</v>
      </c>
      <c r="AK7" s="283">
        <v>1</v>
      </c>
      <c r="AL7" s="283">
        <v>1</v>
      </c>
      <c r="AM7" s="283">
        <v>1</v>
      </c>
      <c r="AN7" s="283">
        <v>1</v>
      </c>
      <c r="AO7" s="283">
        <v>1</v>
      </c>
      <c r="AP7" s="37">
        <v>4</v>
      </c>
      <c r="AQ7" s="32">
        <f t="shared" si="19"/>
        <v>7</v>
      </c>
      <c r="AR7" s="32">
        <f t="shared" si="20"/>
        <v>2</v>
      </c>
      <c r="AS7" s="32">
        <f t="shared" si="21"/>
        <v>3</v>
      </c>
      <c r="AT7" s="32">
        <f t="shared" si="22"/>
        <v>7</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Troll </v>
      </c>
      <c r="BU7" s="141" t="str">
        <f>HLOOKUP(I$21,BZ$2:CW$16,7,FALSE)</f>
        <v xml:space="preserve">Troll </v>
      </c>
      <c r="BV7" s="25">
        <f t="shared" si="2"/>
        <v>2</v>
      </c>
      <c r="BW7" s="25">
        <f t="shared" si="3"/>
        <v>2</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Bombardier</v>
      </c>
      <c r="E8" s="9">
        <f t="shared" si="5"/>
        <v>6</v>
      </c>
      <c r="F8" s="10">
        <f t="shared" si="6"/>
        <v>2</v>
      </c>
      <c r="G8" s="11">
        <f t="shared" si="7"/>
        <v>3</v>
      </c>
      <c r="H8" s="12">
        <f t="shared" si="8"/>
        <v>7</v>
      </c>
      <c r="I8" s="201" t="str">
        <f t="shared" si="9"/>
        <v>Bombardier, Dodge, Secret Weapon, Stunty</v>
      </c>
      <c r="J8" s="282" t="str">
        <f t="shared" si="24"/>
        <v>Hail Mary Pass</v>
      </c>
      <c r="K8" s="13" t="str">
        <f t="shared" si="10"/>
        <v/>
      </c>
      <c r="L8" s="116"/>
      <c r="M8" s="116"/>
      <c r="N8" s="117"/>
      <c r="O8" s="118"/>
      <c r="P8" s="119"/>
      <c r="Q8" s="120"/>
      <c r="R8" s="121"/>
      <c r="S8" s="122"/>
      <c r="T8" s="121"/>
      <c r="U8" s="122"/>
      <c r="V8" s="123"/>
      <c r="W8" s="124"/>
      <c r="X8" s="211">
        <f t="shared" si="11"/>
        <v>0</v>
      </c>
      <c r="Y8" s="128">
        <f t="shared" si="12"/>
        <v>70000</v>
      </c>
      <c r="Z8" s="244"/>
      <c r="AA8" s="266"/>
      <c r="AB8" s="286" t="str">
        <f t="shared" si="13"/>
        <v>Hail Mary Pass</v>
      </c>
      <c r="AC8" s="286" t="str">
        <f t="shared" si="14"/>
        <v/>
      </c>
      <c r="AD8" s="286" t="str">
        <f t="shared" si="15"/>
        <v/>
      </c>
      <c r="AE8" s="286" t="str">
        <f t="shared" si="16"/>
        <v/>
      </c>
      <c r="AF8" s="286" t="str">
        <f t="shared" si="17"/>
        <v/>
      </c>
      <c r="AG8" s="286" t="str">
        <f t="shared" si="18"/>
        <v/>
      </c>
      <c r="AH8" s="302"/>
      <c r="AI8" s="231"/>
      <c r="AJ8" s="283">
        <v>32</v>
      </c>
      <c r="AK8" s="283">
        <v>1</v>
      </c>
      <c r="AL8" s="283">
        <v>1</v>
      </c>
      <c r="AM8" s="283">
        <v>1</v>
      </c>
      <c r="AN8" s="283">
        <v>1</v>
      </c>
      <c r="AO8" s="283">
        <v>1</v>
      </c>
      <c r="AP8" s="37">
        <v>3</v>
      </c>
      <c r="AQ8" s="32">
        <f t="shared" si="19"/>
        <v>6</v>
      </c>
      <c r="AR8" s="32">
        <f t="shared" si="20"/>
        <v>2</v>
      </c>
      <c r="AS8" s="32">
        <f t="shared" si="21"/>
        <v>3</v>
      </c>
      <c r="AT8" s="32">
        <f t="shared" si="22"/>
        <v>7</v>
      </c>
      <c r="AU8" s="217">
        <f t="shared" si="23"/>
        <v>70000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*Scrappa Sorehead</v>
      </c>
      <c r="BU8" s="141" t="str">
        <f>HLOOKUP(I$21,BZ$2:CW$16,8,FALSE)</f>
        <v>*Scrappa Sorehead</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Goblin</v>
      </c>
      <c r="E9" s="9">
        <f t="shared" si="5"/>
        <v>6</v>
      </c>
      <c r="F9" s="10">
        <f t="shared" si="6"/>
        <v>2</v>
      </c>
      <c r="G9" s="11">
        <f t="shared" si="7"/>
        <v>3</v>
      </c>
      <c r="H9" s="12">
        <f t="shared" si="8"/>
        <v>7</v>
      </c>
      <c r="I9" s="201" t="str">
        <f t="shared" si="9"/>
        <v>Right Stuff,  Dodge,  Stunty</v>
      </c>
      <c r="J9" s="282" t="str">
        <f t="shared" si="24"/>
        <v>Diving Tackle</v>
      </c>
      <c r="K9" s="13" t="str">
        <f t="shared" si="10"/>
        <v/>
      </c>
      <c r="L9" s="116"/>
      <c r="M9" s="116"/>
      <c r="N9" s="117"/>
      <c r="O9" s="118"/>
      <c r="P9" s="119"/>
      <c r="Q9" s="120"/>
      <c r="R9" s="121"/>
      <c r="S9" s="122"/>
      <c r="T9" s="121"/>
      <c r="U9" s="122"/>
      <c r="V9" s="123"/>
      <c r="W9" s="124"/>
      <c r="X9" s="211">
        <f t="shared" si="11"/>
        <v>0</v>
      </c>
      <c r="Y9" s="128">
        <f t="shared" si="12"/>
        <v>60000</v>
      </c>
      <c r="Z9" s="244"/>
      <c r="AA9" s="266"/>
      <c r="AB9" s="286" t="str">
        <f t="shared" si="13"/>
        <v>Diving Tackle</v>
      </c>
      <c r="AC9" s="286" t="str">
        <f t="shared" si="14"/>
        <v/>
      </c>
      <c r="AD9" s="286" t="str">
        <f t="shared" si="15"/>
        <v/>
      </c>
      <c r="AE9" s="286" t="str">
        <f t="shared" si="16"/>
        <v/>
      </c>
      <c r="AF9" s="286" t="str">
        <f t="shared" si="17"/>
        <v/>
      </c>
      <c r="AG9" s="286" t="str">
        <f t="shared" si="18"/>
        <v/>
      </c>
      <c r="AH9" s="302"/>
      <c r="AI9" s="231"/>
      <c r="AJ9" s="283">
        <v>22</v>
      </c>
      <c r="AK9" s="283">
        <v>1</v>
      </c>
      <c r="AL9" s="283">
        <v>1</v>
      </c>
      <c r="AM9" s="283">
        <v>1</v>
      </c>
      <c r="AN9" s="283">
        <v>1</v>
      </c>
      <c r="AO9" s="283">
        <v>1</v>
      </c>
      <c r="AP9" s="37">
        <v>2</v>
      </c>
      <c r="AQ9" s="32">
        <f t="shared" si="19"/>
        <v>6</v>
      </c>
      <c r="AR9" s="32">
        <f t="shared" si="20"/>
        <v>2</v>
      </c>
      <c r="AS9" s="32">
        <f t="shared" si="21"/>
        <v>3</v>
      </c>
      <c r="AT9" s="32">
        <f t="shared" si="22"/>
        <v>7</v>
      </c>
      <c r="AU9" s="217">
        <f t="shared" si="23"/>
        <v>60000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*Fungus the Loon</v>
      </c>
      <c r="BU9" s="141" t="str">
        <f>HLOOKUP(I$21,BZ$2:CW$16,9,FALSE)</f>
        <v>*Fungus the Loon</v>
      </c>
      <c r="BV9" s="25">
        <f t="shared" si="2"/>
        <v>1</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Goblin</v>
      </c>
      <c r="E10" s="9">
        <f t="shared" si="5"/>
        <v>6</v>
      </c>
      <c r="F10" s="10">
        <f t="shared" si="6"/>
        <v>2</v>
      </c>
      <c r="G10" s="11">
        <f t="shared" si="7"/>
        <v>3</v>
      </c>
      <c r="H10" s="12">
        <f t="shared" si="8"/>
        <v>7</v>
      </c>
      <c r="I10" s="201" t="str">
        <f t="shared" si="9"/>
        <v>Right Stuff,  Dodge,  Stunty</v>
      </c>
      <c r="J10" s="282" t="str">
        <f t="shared" si="24"/>
        <v>Diving Tackle</v>
      </c>
      <c r="K10" s="13" t="str">
        <f t="shared" si="10"/>
        <v/>
      </c>
      <c r="L10" s="116"/>
      <c r="M10" s="116"/>
      <c r="N10" s="117"/>
      <c r="O10" s="118"/>
      <c r="P10" s="119"/>
      <c r="Q10" s="120"/>
      <c r="R10" s="121"/>
      <c r="S10" s="122"/>
      <c r="T10" s="121"/>
      <c r="U10" s="122"/>
      <c r="V10" s="123"/>
      <c r="W10" s="124"/>
      <c r="X10" s="211">
        <f t="shared" si="11"/>
        <v>0</v>
      </c>
      <c r="Y10" s="128">
        <f t="shared" si="12"/>
        <v>60000</v>
      </c>
      <c r="Z10" s="244"/>
      <c r="AA10" s="266"/>
      <c r="AB10" s="286" t="str">
        <f t="shared" si="13"/>
        <v>Diving Tackle</v>
      </c>
      <c r="AC10" s="286" t="str">
        <f t="shared" si="14"/>
        <v/>
      </c>
      <c r="AD10" s="286" t="str">
        <f t="shared" si="15"/>
        <v/>
      </c>
      <c r="AE10" s="286" t="str">
        <f t="shared" si="16"/>
        <v/>
      </c>
      <c r="AF10" s="286" t="str">
        <f t="shared" si="17"/>
        <v/>
      </c>
      <c r="AG10" s="286" t="str">
        <f t="shared" si="18"/>
        <v/>
      </c>
      <c r="AH10" s="302"/>
      <c r="AI10" s="231"/>
      <c r="AJ10" s="283">
        <v>22</v>
      </c>
      <c r="AK10" s="283">
        <v>1</v>
      </c>
      <c r="AL10" s="283">
        <v>1</v>
      </c>
      <c r="AM10" s="283">
        <v>1</v>
      </c>
      <c r="AN10" s="283">
        <v>1</v>
      </c>
      <c r="AO10" s="283">
        <v>1</v>
      </c>
      <c r="AP10" s="37">
        <v>2</v>
      </c>
      <c r="AQ10" s="32">
        <f t="shared" si="19"/>
        <v>6</v>
      </c>
      <c r="AR10" s="32">
        <f t="shared" si="20"/>
        <v>2</v>
      </c>
      <c r="AS10" s="32">
        <f t="shared" si="21"/>
        <v>3</v>
      </c>
      <c r="AT10" s="32">
        <f t="shared" si="22"/>
        <v>7</v>
      </c>
      <c r="AU10" s="217">
        <f t="shared" si="23"/>
        <v>60000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*Nobbla Blackwart</v>
      </c>
      <c r="BU10" s="141" t="str">
        <f>HLOOKUP(I$21,BZ$2:CW$16,10,FALSE)</f>
        <v>*Nobbla Blackwart</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Goblin</v>
      </c>
      <c r="E11" s="9">
        <f t="shared" si="5"/>
        <v>6</v>
      </c>
      <c r="F11" s="10">
        <f t="shared" si="6"/>
        <v>2</v>
      </c>
      <c r="G11" s="11">
        <f t="shared" si="7"/>
        <v>3</v>
      </c>
      <c r="H11" s="12">
        <f t="shared" si="8"/>
        <v>7</v>
      </c>
      <c r="I11" s="201" t="str">
        <f t="shared" si="9"/>
        <v>Right Stuff,  Dodge,  Stunty</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2</v>
      </c>
      <c r="AS11" s="32">
        <f t="shared" si="21"/>
        <v>3</v>
      </c>
      <c r="AT11" s="32">
        <f t="shared" si="22"/>
        <v>7</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*Bomber Dribblesnot</v>
      </c>
      <c r="BU11" s="141" t="str">
        <f>HLOOKUP(I$21,BZ$2:CW$16,11,FALSE)</f>
        <v>*Bomber Dribblesnot</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Goblin</v>
      </c>
      <c r="E12" s="9">
        <f t="shared" si="5"/>
        <v>6</v>
      </c>
      <c r="F12" s="10">
        <f t="shared" si="6"/>
        <v>2</v>
      </c>
      <c r="G12" s="11">
        <f t="shared" si="7"/>
        <v>3</v>
      </c>
      <c r="H12" s="12">
        <f t="shared" si="8"/>
        <v>7</v>
      </c>
      <c r="I12" s="201" t="str">
        <f t="shared" si="9"/>
        <v>Right Stuff,  Dodge,  Stunty</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2</v>
      </c>
      <c r="AS12" s="32">
        <f t="shared" si="21"/>
        <v>3</v>
      </c>
      <c r="AT12" s="32">
        <f t="shared" si="22"/>
        <v>7</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 xml:space="preserve">*Ripper  </v>
      </c>
      <c r="BU12" s="141" t="str">
        <f>HLOOKUP(I$21,BZ$2:CW$16,12,FALSE)</f>
        <v xml:space="preserve">*Ripper  </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Goblin</v>
      </c>
      <c r="E13" s="9">
        <f t="shared" si="5"/>
        <v>6</v>
      </c>
      <c r="F13" s="10">
        <f t="shared" si="6"/>
        <v>2</v>
      </c>
      <c r="G13" s="11">
        <f t="shared" si="7"/>
        <v>3</v>
      </c>
      <c r="H13" s="12">
        <f t="shared" si="8"/>
        <v>7</v>
      </c>
      <c r="I13" s="201" t="str">
        <f t="shared" si="9"/>
        <v>Right Stuff,  Dodge,  Stunty</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2</v>
      </c>
      <c r="AS13" s="32">
        <f t="shared" si="21"/>
        <v>3</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*Morg 'n' Thorg</v>
      </c>
      <c r="BU13" s="141" t="str">
        <f>HLOOKUP(I$21,BZ$2:CW$16,13,FALSE)</f>
        <v>*Morg 'n' Thorg</v>
      </c>
      <c r="BV13" s="25">
        <f t="shared" si="2"/>
        <v>0</v>
      </c>
      <c r="BW13" s="25">
        <f t="shared" si="3"/>
        <v>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Goblin</v>
      </c>
      <c r="E14" s="9">
        <f t="shared" si="5"/>
        <v>6</v>
      </c>
      <c r="F14" s="10">
        <f t="shared" si="6"/>
        <v>2</v>
      </c>
      <c r="G14" s="11">
        <f t="shared" si="7"/>
        <v>3</v>
      </c>
      <c r="H14" s="12">
        <f t="shared" si="8"/>
        <v>7</v>
      </c>
      <c r="I14" s="201" t="str">
        <f t="shared" si="9"/>
        <v>Right Stuff,  Dodge,  Stunty</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2</v>
      </c>
      <c r="AS14" s="32">
        <f t="shared" si="21"/>
        <v>3</v>
      </c>
      <c r="AT14" s="32">
        <f t="shared" si="22"/>
        <v>7</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f>IF(BT14="","",BS13+1)</f>
        <v>14</v>
      </c>
      <c r="BT14" s="22" t="str">
        <f t="shared" si="1"/>
        <v>Goblin journeyman</v>
      </c>
      <c r="BU14" s="141" t="str">
        <f>HLOOKUP(I$21,BZ$2:CW$16,14,FALSE)</f>
        <v>Goblin journeyman</v>
      </c>
      <c r="BV14" s="25">
        <f t="shared" si="2"/>
        <v>0</v>
      </c>
      <c r="BW14" s="25">
        <f t="shared" si="3"/>
        <v>11</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Goblin</v>
      </c>
      <c r="E15" s="9">
        <f t="shared" si="5"/>
        <v>6</v>
      </c>
      <c r="F15" s="10">
        <f t="shared" si="6"/>
        <v>2</v>
      </c>
      <c r="G15" s="11">
        <f t="shared" si="7"/>
        <v>3</v>
      </c>
      <c r="H15" s="12">
        <f t="shared" si="8"/>
        <v>7</v>
      </c>
      <c r="I15" s="201" t="str">
        <f t="shared" si="9"/>
        <v>Right Stuff,  Dodge,  Stunty</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2</v>
      </c>
      <c r="AS15" s="32">
        <f t="shared" si="21"/>
        <v>3</v>
      </c>
      <c r="AT15" s="32">
        <f t="shared" si="22"/>
        <v>7</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Goblin</v>
      </c>
      <c r="E16" s="9">
        <f t="shared" si="5"/>
        <v>6</v>
      </c>
      <c r="F16" s="10">
        <f t="shared" si="6"/>
        <v>2</v>
      </c>
      <c r="G16" s="11">
        <f t="shared" si="7"/>
        <v>3</v>
      </c>
      <c r="H16" s="12">
        <f t="shared" si="8"/>
        <v>7</v>
      </c>
      <c r="I16" s="201" t="str">
        <f t="shared" si="9"/>
        <v>Right Stuff,  Dodge,  Stunty</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40000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2</v>
      </c>
      <c r="AQ16" s="32">
        <f t="shared" si="19"/>
        <v>6</v>
      </c>
      <c r="AR16" s="32">
        <f t="shared" si="20"/>
        <v>2</v>
      </c>
      <c r="AS16" s="32">
        <f t="shared" si="21"/>
        <v>3</v>
      </c>
      <c r="AT16" s="32">
        <f t="shared" si="22"/>
        <v>7</v>
      </c>
      <c r="AU16" s="217">
        <f t="shared" si="23"/>
        <v>40000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t="s">
        <v>764</v>
      </c>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7"/>
      <c r="D19" s="328"/>
      <c r="E19" s="333"/>
      <c r="F19" s="334"/>
      <c r="G19" s="335"/>
      <c r="H19" s="336"/>
      <c r="I19" s="52"/>
      <c r="J19" s="337"/>
      <c r="K19" s="337"/>
      <c r="L19" s="113"/>
      <c r="M19" s="67"/>
      <c r="N19" s="67"/>
      <c r="O19" s="67"/>
      <c r="P19" s="67"/>
      <c r="Q19" s="67"/>
      <c r="R19" s="67"/>
      <c r="S19" s="67"/>
      <c r="T19" s="67"/>
      <c r="U19" s="114"/>
      <c r="V19" s="88"/>
      <c r="W19" s="67"/>
      <c r="X19" s="115" t="s">
        <v>520</v>
      </c>
      <c r="Y19" s="127">
        <f>SUM(AU3:AU18)</f>
        <v>920000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9"/>
      <c r="D20" s="330"/>
      <c r="E20" s="338" t="s">
        <v>529</v>
      </c>
      <c r="F20" s="339"/>
      <c r="G20" s="339"/>
      <c r="H20" s="339"/>
      <c r="I20" s="340" t="s">
        <v>763</v>
      </c>
      <c r="J20" s="341"/>
      <c r="K20" s="342"/>
      <c r="L20" s="343" t="s">
        <v>15</v>
      </c>
      <c r="M20" s="343"/>
      <c r="N20" s="343"/>
      <c r="O20" s="343"/>
      <c r="P20" s="343"/>
      <c r="Q20" s="343"/>
      <c r="R20" s="343"/>
      <c r="S20" s="344"/>
      <c r="T20" s="125">
        <v>3</v>
      </c>
      <c r="U20" s="15" t="s">
        <v>16</v>
      </c>
      <c r="V20" s="316">
        <f>IF(I21&lt;&gt;"",VLOOKUP(I21,BN2:BO25,2,FALSE),0)</f>
        <v>60000</v>
      </c>
      <c r="W20" s="316"/>
      <c r="X20" s="16" t="s">
        <v>79</v>
      </c>
      <c r="Y20" s="129">
        <f>T20*V20</f>
        <v>180000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9"/>
      <c r="D21" s="330"/>
      <c r="E21" s="317" t="s">
        <v>18</v>
      </c>
      <c r="F21" s="318"/>
      <c r="G21" s="318"/>
      <c r="H21" s="318"/>
      <c r="I21" s="212" t="str">
        <f>VLOOKUP(AQ22,BM2:BN25,2,FALSE)</f>
        <v>Goblin</v>
      </c>
      <c r="J21" s="19"/>
      <c r="K21" s="213"/>
      <c r="L21" s="319" t="s">
        <v>17</v>
      </c>
      <c r="M21" s="319"/>
      <c r="N21" s="319"/>
      <c r="O21" s="319"/>
      <c r="P21" s="319"/>
      <c r="Q21" s="319"/>
      <c r="R21" s="319"/>
      <c r="S21" s="320"/>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9"/>
      <c r="D22" s="330"/>
      <c r="E22" s="317" t="s">
        <v>20</v>
      </c>
      <c r="F22" s="318"/>
      <c r="G22" s="318"/>
      <c r="H22" s="318"/>
      <c r="I22" s="321" t="s">
        <v>762</v>
      </c>
      <c r="J22" s="322"/>
      <c r="K22" s="323"/>
      <c r="L22" s="319" t="s">
        <v>19</v>
      </c>
      <c r="M22" s="319"/>
      <c r="N22" s="319"/>
      <c r="O22" s="319"/>
      <c r="P22" s="319"/>
      <c r="Q22" s="319"/>
      <c r="R22" s="319"/>
      <c r="S22" s="320"/>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8</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9"/>
      <c r="D23" s="330"/>
      <c r="E23" s="317" t="s">
        <v>162</v>
      </c>
      <c r="F23" s="318"/>
      <c r="G23" s="318"/>
      <c r="H23" s="318"/>
      <c r="I23" s="241">
        <f>(Y19+Y25)/1000</f>
        <v>1150</v>
      </c>
      <c r="J23" s="242" t="s">
        <v>519</v>
      </c>
      <c r="K23" s="243"/>
      <c r="L23" s="319" t="s">
        <v>21</v>
      </c>
      <c r="M23" s="319"/>
      <c r="N23" s="319"/>
      <c r="O23" s="319"/>
      <c r="P23" s="319"/>
      <c r="Q23" s="319"/>
      <c r="R23" s="319"/>
      <c r="S23" s="320"/>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9"/>
      <c r="D24" s="330"/>
      <c r="E24" s="311" t="s">
        <v>22</v>
      </c>
      <c r="F24" s="312"/>
      <c r="G24" s="312"/>
      <c r="H24" s="313"/>
      <c r="I24" s="232">
        <v>0</v>
      </c>
      <c r="J24" s="233" t="s">
        <v>519</v>
      </c>
      <c r="K24" s="234"/>
      <c r="L24" s="314" t="str">
        <f>IF(I21="Undead","",(IF(I21="Necromantic","",(IF(I21="Khemri","",(IF(I21="Nurgle","","APOTHECARY")))))))</f>
        <v>APOTHECARY</v>
      </c>
      <c r="M24" s="314"/>
      <c r="N24" s="314"/>
      <c r="O24" s="314"/>
      <c r="P24" s="314"/>
      <c r="Q24" s="314"/>
      <c r="R24" s="314"/>
      <c r="S24" s="314"/>
      <c r="T24" s="216">
        <v>1</v>
      </c>
      <c r="U24" s="17" t="str">
        <f>IF(I21="Undead","",(IF(I21="Necromantic","",(IF(I21="Khemri","",(IF(I21="Nurgle","","x")))))))</f>
        <v>x</v>
      </c>
      <c r="V24" s="310">
        <f>IF(I21="Undead",-500,(IF(I21="Necromantic",-500,(IF(I21="Khemri",-500,(IF(I21="Nurgle",-500,50000)))))))</f>
        <v>50000</v>
      </c>
      <c r="W24" s="310"/>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1"/>
      <c r="D25" s="332"/>
      <c r="E25" s="66" t="s">
        <v>759</v>
      </c>
      <c r="F25" s="14"/>
      <c r="G25" s="14"/>
      <c r="H25" s="14"/>
      <c r="I25" s="144" t="s">
        <v>139</v>
      </c>
      <c r="J25" s="145" t="s">
        <v>105</v>
      </c>
      <c r="K25" s="14"/>
      <c r="L25" s="315"/>
      <c r="M25" s="315"/>
      <c r="N25" s="315"/>
      <c r="O25" s="315"/>
      <c r="P25" s="315"/>
      <c r="Q25" s="315"/>
      <c r="R25" s="315"/>
      <c r="S25" s="315"/>
      <c r="T25" s="89"/>
      <c r="U25" s="114"/>
      <c r="V25" s="88"/>
      <c r="W25" s="67"/>
      <c r="X25" s="115" t="s">
        <v>123</v>
      </c>
      <c r="Y25" s="127">
        <f>SUM(Y20:Y24)</f>
        <v>230000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si="25"/>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5"/>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5"/>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5"/>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5"/>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Y48" si="26">IF(AJ3=1,0,IF(AJ3=5,50,IF(AJ3=4,40,IF(AJ3=3,30,IF(AJ3=2,30,VLOOKUP($D3,$AX:$BJ,HLOOKUP(VLOOKUP(AJ3,$AO$32:$AQ$87,2,FALSE),$AX$1:$BJ$2,2,FALSE),FALSE))))))</f>
        <v>20</v>
      </c>
      <c r="U33" s="275">
        <f t="shared" si="26"/>
        <v>0</v>
      </c>
      <c r="V33" s="275">
        <f t="shared" si="26"/>
        <v>0</v>
      </c>
      <c r="W33" s="275">
        <f t="shared" si="26"/>
        <v>0</v>
      </c>
      <c r="X33" s="275">
        <f t="shared" si="26"/>
        <v>0</v>
      </c>
      <c r="Y33" s="275">
        <f t="shared" si="26"/>
        <v>0</v>
      </c>
      <c r="AA33" s="274">
        <v>1</v>
      </c>
      <c r="AO33" s="270">
        <f>AO32+1</f>
        <v>2</v>
      </c>
      <c r="AP33" s="270" t="s">
        <v>702</v>
      </c>
      <c r="AQ33" s="271" t="s">
        <v>705</v>
      </c>
      <c r="AW33" s="22">
        <f t="shared" si="25"/>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6"/>
        <v>20</v>
      </c>
      <c r="U34" s="275">
        <f t="shared" si="26"/>
        <v>0</v>
      </c>
      <c r="V34" s="275">
        <f t="shared" si="26"/>
        <v>0</v>
      </c>
      <c r="W34" s="275">
        <f t="shared" si="26"/>
        <v>0</v>
      </c>
      <c r="X34" s="275">
        <f t="shared" si="26"/>
        <v>0</v>
      </c>
      <c r="Y34" s="275">
        <f t="shared" si="26"/>
        <v>0</v>
      </c>
      <c r="AA34" s="274">
        <v>2</v>
      </c>
      <c r="AO34" s="270">
        <f>AO33+1</f>
        <v>3</v>
      </c>
      <c r="AP34" s="270" t="s">
        <v>5</v>
      </c>
      <c r="AQ34" s="271" t="s">
        <v>703</v>
      </c>
      <c r="AW34" s="22">
        <f t="shared" si="25"/>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6"/>
        <v>0</v>
      </c>
      <c r="U35" s="275">
        <f t="shared" si="26"/>
        <v>0</v>
      </c>
      <c r="V35" s="275">
        <f t="shared" si="26"/>
        <v>0</v>
      </c>
      <c r="W35" s="275">
        <f t="shared" si="26"/>
        <v>0</v>
      </c>
      <c r="X35" s="275">
        <f t="shared" si="26"/>
        <v>0</v>
      </c>
      <c r="Y35" s="275">
        <f t="shared" si="26"/>
        <v>0</v>
      </c>
      <c r="AA35" s="274">
        <v>3</v>
      </c>
      <c r="AO35" s="270">
        <f t="shared" ref="AO35:AO87" si="27">AO34+1</f>
        <v>4</v>
      </c>
      <c r="AP35" s="270" t="s">
        <v>4</v>
      </c>
      <c r="AQ35" s="271" t="s">
        <v>704</v>
      </c>
      <c r="AV35" s="30" t="s">
        <v>487</v>
      </c>
      <c r="AW35" s="22">
        <f t="shared" si="25"/>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6"/>
        <v>20</v>
      </c>
      <c r="U36" s="275">
        <f t="shared" si="26"/>
        <v>0</v>
      </c>
      <c r="V36" s="275">
        <f t="shared" si="26"/>
        <v>0</v>
      </c>
      <c r="W36" s="275">
        <f t="shared" si="26"/>
        <v>0</v>
      </c>
      <c r="X36" s="275">
        <f t="shared" si="26"/>
        <v>0</v>
      </c>
      <c r="Y36" s="275">
        <f t="shared" si="26"/>
        <v>0</v>
      </c>
      <c r="AA36" s="274">
        <v>4</v>
      </c>
      <c r="AO36" s="270">
        <f t="shared" si="27"/>
        <v>5</v>
      </c>
      <c r="AP36" s="270" t="s">
        <v>3</v>
      </c>
      <c r="AQ36" s="271" t="s">
        <v>706</v>
      </c>
      <c r="AV36" s="30" t="s">
        <v>486</v>
      </c>
      <c r="AW36" s="22">
        <f t="shared" si="25"/>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6"/>
        <v>20</v>
      </c>
      <c r="U37" s="275">
        <f t="shared" si="26"/>
        <v>0</v>
      </c>
      <c r="V37" s="275">
        <f t="shared" si="26"/>
        <v>0</v>
      </c>
      <c r="W37" s="275">
        <f t="shared" si="26"/>
        <v>0</v>
      </c>
      <c r="X37" s="275">
        <f t="shared" si="26"/>
        <v>0</v>
      </c>
      <c r="Y37" s="275">
        <f t="shared" si="26"/>
        <v>0</v>
      </c>
      <c r="AA37" s="274">
        <v>5</v>
      </c>
      <c r="AO37" s="270">
        <f t="shared" si="27"/>
        <v>6</v>
      </c>
      <c r="AP37" s="270" t="s">
        <v>614</v>
      </c>
      <c r="AQ37" s="271" t="s">
        <v>415</v>
      </c>
      <c r="AV37" s="30" t="s">
        <v>465</v>
      </c>
      <c r="AW37" s="22">
        <f t="shared" si="25"/>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6"/>
        <v>30</v>
      </c>
      <c r="U38" s="275">
        <f t="shared" si="26"/>
        <v>0</v>
      </c>
      <c r="V38" s="275">
        <f t="shared" si="26"/>
        <v>0</v>
      </c>
      <c r="W38" s="275">
        <f t="shared" si="26"/>
        <v>0</v>
      </c>
      <c r="X38" s="275">
        <f t="shared" si="26"/>
        <v>0</v>
      </c>
      <c r="Y38" s="275">
        <f t="shared" si="26"/>
        <v>0</v>
      </c>
      <c r="AA38" s="274">
        <v>6</v>
      </c>
      <c r="AO38" s="270">
        <f t="shared" si="27"/>
        <v>7</v>
      </c>
      <c r="AP38" s="270" t="s">
        <v>614</v>
      </c>
      <c r="AQ38" s="271" t="s">
        <v>416</v>
      </c>
      <c r="AV38" s="30" t="s">
        <v>466</v>
      </c>
      <c r="AW38" s="22">
        <f t="shared" si="25"/>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6"/>
        <v>20</v>
      </c>
      <c r="U39" s="275">
        <f t="shared" si="26"/>
        <v>0</v>
      </c>
      <c r="V39" s="275">
        <f t="shared" si="26"/>
        <v>0</v>
      </c>
      <c r="W39" s="275">
        <f t="shared" si="26"/>
        <v>0</v>
      </c>
      <c r="X39" s="275">
        <f t="shared" si="26"/>
        <v>0</v>
      </c>
      <c r="Y39" s="275">
        <f t="shared" si="26"/>
        <v>0</v>
      </c>
      <c r="AA39" s="274">
        <v>7</v>
      </c>
      <c r="AO39" s="270">
        <f t="shared" si="27"/>
        <v>8</v>
      </c>
      <c r="AP39" s="270" t="s">
        <v>614</v>
      </c>
      <c r="AQ39" s="271" t="s">
        <v>417</v>
      </c>
      <c r="AV39" s="30" t="s">
        <v>467</v>
      </c>
      <c r="AW39" s="22">
        <f t="shared" si="25"/>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6"/>
        <v>20</v>
      </c>
      <c r="U40" s="275">
        <f t="shared" si="26"/>
        <v>0</v>
      </c>
      <c r="V40" s="275">
        <f t="shared" si="26"/>
        <v>0</v>
      </c>
      <c r="W40" s="275">
        <f t="shared" si="26"/>
        <v>0</v>
      </c>
      <c r="X40" s="275">
        <f t="shared" si="26"/>
        <v>0</v>
      </c>
      <c r="Y40" s="275">
        <f t="shared" si="26"/>
        <v>0</v>
      </c>
      <c r="AA40" s="274">
        <v>8</v>
      </c>
      <c r="AO40" s="270">
        <f t="shared" si="27"/>
        <v>9</v>
      </c>
      <c r="AP40" s="270" t="s">
        <v>614</v>
      </c>
      <c r="AQ40" s="271" t="s">
        <v>418</v>
      </c>
      <c r="AV40" s="30" t="s">
        <v>173</v>
      </c>
      <c r="AW40" s="22">
        <f t="shared" si="25"/>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6"/>
        <v>0</v>
      </c>
      <c r="U41" s="275">
        <f t="shared" si="26"/>
        <v>0</v>
      </c>
      <c r="V41" s="275">
        <f t="shared" si="26"/>
        <v>0</v>
      </c>
      <c r="W41" s="275">
        <f t="shared" si="26"/>
        <v>0</v>
      </c>
      <c r="X41" s="275">
        <f t="shared" si="26"/>
        <v>0</v>
      </c>
      <c r="Y41" s="275">
        <f t="shared" si="26"/>
        <v>0</v>
      </c>
      <c r="AA41" s="274">
        <v>9</v>
      </c>
      <c r="AO41" s="270">
        <f t="shared" si="27"/>
        <v>10</v>
      </c>
      <c r="AP41" s="270" t="s">
        <v>614</v>
      </c>
      <c r="AQ41" s="271" t="s">
        <v>419</v>
      </c>
      <c r="AV41" s="30" t="s">
        <v>468</v>
      </c>
      <c r="AW41" s="22">
        <f t="shared" si="25"/>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6"/>
        <v>0</v>
      </c>
      <c r="U42" s="275">
        <f t="shared" si="26"/>
        <v>0</v>
      </c>
      <c r="V42" s="275">
        <f t="shared" si="26"/>
        <v>0</v>
      </c>
      <c r="W42" s="275">
        <f t="shared" si="26"/>
        <v>0</v>
      </c>
      <c r="X42" s="275">
        <f t="shared" si="26"/>
        <v>0</v>
      </c>
      <c r="Y42" s="275">
        <f t="shared" si="26"/>
        <v>0</v>
      </c>
      <c r="AA42" s="274">
        <v>10</v>
      </c>
      <c r="AO42" s="270">
        <f t="shared" si="27"/>
        <v>11</v>
      </c>
      <c r="AP42" s="270" t="s">
        <v>614</v>
      </c>
      <c r="AQ42" s="271" t="s">
        <v>420</v>
      </c>
      <c r="AV42" s="30" t="s">
        <v>469</v>
      </c>
      <c r="AW42" s="22">
        <f t="shared" si="25"/>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6"/>
        <v>0</v>
      </c>
      <c r="U43" s="275">
        <f t="shared" si="26"/>
        <v>0</v>
      </c>
      <c r="V43" s="275">
        <f t="shared" si="26"/>
        <v>0</v>
      </c>
      <c r="W43" s="275">
        <f t="shared" si="26"/>
        <v>0</v>
      </c>
      <c r="X43" s="275">
        <f t="shared" si="26"/>
        <v>0</v>
      </c>
      <c r="Y43" s="275">
        <f t="shared" si="26"/>
        <v>0</v>
      </c>
      <c r="AA43" s="274">
        <v>11</v>
      </c>
      <c r="AO43" s="270">
        <f t="shared" si="27"/>
        <v>12</v>
      </c>
      <c r="AP43" s="270" t="s">
        <v>614</v>
      </c>
      <c r="AQ43" s="271" t="s">
        <v>421</v>
      </c>
      <c r="AV43" s="30" t="s">
        <v>470</v>
      </c>
      <c r="AW43" s="22">
        <f t="shared" si="25"/>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6"/>
        <v>0</v>
      </c>
      <c r="U44" s="275">
        <f t="shared" si="26"/>
        <v>0</v>
      </c>
      <c r="V44" s="275">
        <f t="shared" si="26"/>
        <v>0</v>
      </c>
      <c r="W44" s="275">
        <f t="shared" si="26"/>
        <v>0</v>
      </c>
      <c r="X44" s="275">
        <f t="shared" si="26"/>
        <v>0</v>
      </c>
      <c r="Y44" s="275">
        <f t="shared" si="26"/>
        <v>0</v>
      </c>
      <c r="AA44" s="274">
        <v>12</v>
      </c>
      <c r="AO44" s="270">
        <f t="shared" si="27"/>
        <v>13</v>
      </c>
      <c r="AP44" s="270" t="s">
        <v>614</v>
      </c>
      <c r="AQ44" s="271" t="s">
        <v>422</v>
      </c>
      <c r="AV44" s="30" t="s">
        <v>471</v>
      </c>
      <c r="AW44" s="22">
        <f t="shared" si="25"/>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6"/>
        <v>0</v>
      </c>
      <c r="U45" s="275">
        <f t="shared" si="26"/>
        <v>0</v>
      </c>
      <c r="V45" s="275">
        <f t="shared" si="26"/>
        <v>0</v>
      </c>
      <c r="W45" s="275">
        <f t="shared" si="26"/>
        <v>0</v>
      </c>
      <c r="X45" s="275">
        <f t="shared" si="26"/>
        <v>0</v>
      </c>
      <c r="Y45" s="275">
        <f t="shared" si="26"/>
        <v>0</v>
      </c>
      <c r="Z45" s="284"/>
      <c r="AA45" s="285">
        <v>13</v>
      </c>
      <c r="AB45" s="287"/>
      <c r="AC45" s="287"/>
      <c r="AD45" s="287"/>
      <c r="AE45" s="287"/>
      <c r="AF45" s="287"/>
      <c r="AG45" s="287"/>
      <c r="AH45" s="287"/>
      <c r="AO45" s="270">
        <f t="shared" si="27"/>
        <v>14</v>
      </c>
      <c r="AP45" s="270" t="s">
        <v>614</v>
      </c>
      <c r="AQ45" s="271" t="s">
        <v>423</v>
      </c>
      <c r="AV45" s="30" t="s">
        <v>472</v>
      </c>
      <c r="AW45" s="22">
        <f t="shared" si="25"/>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6"/>
        <v>0</v>
      </c>
      <c r="U46" s="275">
        <f t="shared" si="26"/>
        <v>0</v>
      </c>
      <c r="V46" s="275">
        <f t="shared" si="26"/>
        <v>0</v>
      </c>
      <c r="W46" s="275">
        <f t="shared" si="26"/>
        <v>0</v>
      </c>
      <c r="X46" s="275">
        <f t="shared" si="26"/>
        <v>0</v>
      </c>
      <c r="Y46" s="275">
        <f t="shared" si="26"/>
        <v>0</v>
      </c>
      <c r="AA46" s="274">
        <v>14</v>
      </c>
      <c r="AO46" s="270">
        <f t="shared" si="27"/>
        <v>15</v>
      </c>
      <c r="AP46" s="270" t="s">
        <v>614</v>
      </c>
      <c r="AQ46" s="271" t="s">
        <v>424</v>
      </c>
      <c r="AV46" s="30" t="s">
        <v>318</v>
      </c>
      <c r="AW46" s="22">
        <f t="shared" si="25"/>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6"/>
        <v>0</v>
      </c>
      <c r="U47" s="275">
        <f t="shared" si="26"/>
        <v>0</v>
      </c>
      <c r="V47" s="275">
        <f t="shared" si="26"/>
        <v>0</v>
      </c>
      <c r="W47" s="275">
        <f t="shared" si="26"/>
        <v>0</v>
      </c>
      <c r="X47" s="275">
        <f t="shared" si="26"/>
        <v>0</v>
      </c>
      <c r="Y47" s="275">
        <f t="shared" si="26"/>
        <v>0</v>
      </c>
      <c r="AA47" s="274">
        <v>15</v>
      </c>
      <c r="AO47" s="270">
        <f t="shared" si="27"/>
        <v>16</v>
      </c>
      <c r="AP47" s="270" t="s">
        <v>614</v>
      </c>
      <c r="AQ47" s="271" t="s">
        <v>425</v>
      </c>
      <c r="AV47" s="30" t="s">
        <v>473</v>
      </c>
      <c r="AW47" s="22">
        <f t="shared" si="25"/>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6"/>
        <v>0</v>
      </c>
      <c r="U48" s="275">
        <f t="shared" si="26"/>
        <v>0</v>
      </c>
      <c r="V48" s="275">
        <f t="shared" si="26"/>
        <v>0</v>
      </c>
      <c r="W48" s="275">
        <f t="shared" si="26"/>
        <v>0</v>
      </c>
      <c r="X48" s="275">
        <f t="shared" si="26"/>
        <v>0</v>
      </c>
      <c r="Y48" s="275">
        <f t="shared" si="26"/>
        <v>0</v>
      </c>
      <c r="AA48" s="274">
        <v>16</v>
      </c>
      <c r="AO48" s="270">
        <f t="shared" si="27"/>
        <v>17</v>
      </c>
      <c r="AP48" s="270" t="s">
        <v>614</v>
      </c>
      <c r="AQ48" s="271" t="s">
        <v>426</v>
      </c>
      <c r="AV48" s="30" t="s">
        <v>474</v>
      </c>
      <c r="AW48" s="22">
        <f t="shared" si="25"/>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27"/>
        <v>18</v>
      </c>
      <c r="AP49" s="270" t="s">
        <v>614</v>
      </c>
      <c r="AQ49" s="271" t="s">
        <v>427</v>
      </c>
      <c r="AV49" s="30" t="s">
        <v>475</v>
      </c>
      <c r="AW49" s="22">
        <f t="shared" si="25"/>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27"/>
        <v>19</v>
      </c>
      <c r="AP50" s="270" t="s">
        <v>614</v>
      </c>
      <c r="AQ50" s="271" t="s">
        <v>428</v>
      </c>
      <c r="AV50" s="30" t="s">
        <v>476</v>
      </c>
      <c r="AW50" s="22">
        <f t="shared" si="25"/>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27"/>
        <v>20</v>
      </c>
      <c r="AP51" s="270" t="s">
        <v>536</v>
      </c>
      <c r="AQ51" s="271" t="s">
        <v>429</v>
      </c>
      <c r="AV51" s="30" t="s">
        <v>477</v>
      </c>
      <c r="AW51" s="22">
        <f t="shared" si="25"/>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27"/>
        <v>21</v>
      </c>
      <c r="AP52" s="270" t="s">
        <v>536</v>
      </c>
      <c r="AQ52" s="271" t="s">
        <v>430</v>
      </c>
      <c r="AV52" s="30" t="s">
        <v>478</v>
      </c>
      <c r="AW52" s="22">
        <f t="shared" si="25"/>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27"/>
        <v>22</v>
      </c>
      <c r="AP53" s="270" t="s">
        <v>536</v>
      </c>
      <c r="AQ53" s="271" t="s">
        <v>431</v>
      </c>
      <c r="AV53" s="30" t="s">
        <v>479</v>
      </c>
      <c r="AW53" s="22">
        <f t="shared" si="25"/>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27"/>
        <v>23</v>
      </c>
      <c r="AP54" s="270" t="s">
        <v>536</v>
      </c>
      <c r="AQ54" s="271" t="s">
        <v>432</v>
      </c>
      <c r="AV54" s="30" t="s">
        <v>480</v>
      </c>
      <c r="AW54" s="22">
        <f t="shared" si="25"/>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27"/>
        <v>24</v>
      </c>
      <c r="AP55" s="270" t="s">
        <v>536</v>
      </c>
      <c r="AQ55" s="271" t="s">
        <v>433</v>
      </c>
      <c r="AV55" s="30" t="s">
        <v>481</v>
      </c>
      <c r="AW55" s="22">
        <f t="shared" si="25"/>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27"/>
        <v>25</v>
      </c>
      <c r="AP56" s="270" t="s">
        <v>536</v>
      </c>
      <c r="AQ56" s="271" t="s">
        <v>434</v>
      </c>
      <c r="AV56" s="30" t="s">
        <v>482</v>
      </c>
      <c r="AW56" s="22">
        <f t="shared" si="25"/>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27"/>
        <v>26</v>
      </c>
      <c r="AP57" s="270" t="s">
        <v>536</v>
      </c>
      <c r="AQ57" s="271" t="s">
        <v>435</v>
      </c>
      <c r="AV57" s="30" t="s">
        <v>483</v>
      </c>
      <c r="AW57" s="22">
        <f t="shared" si="25"/>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27"/>
        <v>27</v>
      </c>
      <c r="AP58" s="270" t="s">
        <v>536</v>
      </c>
      <c r="AQ58" s="271" t="s">
        <v>436</v>
      </c>
      <c r="AV58" s="30" t="s">
        <v>484</v>
      </c>
      <c r="AW58" s="22">
        <f t="shared" si="25"/>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27"/>
        <v>28</v>
      </c>
      <c r="AP59" s="270" t="s">
        <v>536</v>
      </c>
      <c r="AQ59" s="271" t="s">
        <v>437</v>
      </c>
      <c r="AV59" s="30" t="s">
        <v>485</v>
      </c>
      <c r="AW59" s="22">
        <f t="shared" si="25"/>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27"/>
        <v>29</v>
      </c>
      <c r="AP60" s="270" t="s">
        <v>536</v>
      </c>
      <c r="AQ60" s="271" t="s">
        <v>438</v>
      </c>
      <c r="AW60" s="22">
        <f t="shared" si="25"/>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27"/>
        <v>30</v>
      </c>
      <c r="AP61" s="270" t="s">
        <v>537</v>
      </c>
      <c r="AQ61" s="271" t="s">
        <v>439</v>
      </c>
      <c r="AW61" s="22">
        <f t="shared" si="25"/>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27"/>
        <v>31</v>
      </c>
      <c r="AP62" s="270" t="s">
        <v>537</v>
      </c>
      <c r="AQ62" s="271" t="s">
        <v>440</v>
      </c>
      <c r="AW62" s="22">
        <f t="shared" si="25"/>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27"/>
        <v>32</v>
      </c>
      <c r="AP63" s="270" t="s">
        <v>537</v>
      </c>
      <c r="AQ63" s="271" t="s">
        <v>441</v>
      </c>
      <c r="AW63" s="22">
        <f t="shared" si="25"/>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27"/>
        <v>33</v>
      </c>
      <c r="AP64" s="270" t="s">
        <v>537</v>
      </c>
      <c r="AQ64" s="271" t="s">
        <v>442</v>
      </c>
      <c r="AW64" s="22">
        <f t="shared" si="25"/>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27"/>
        <v>34</v>
      </c>
      <c r="AP65" s="270" t="s">
        <v>537</v>
      </c>
      <c r="AQ65" s="271" t="s">
        <v>443</v>
      </c>
      <c r="AW65" s="22">
        <f t="shared" si="25"/>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27"/>
        <v>35</v>
      </c>
      <c r="AP66" s="270" t="s">
        <v>537</v>
      </c>
      <c r="AQ66" s="271" t="s">
        <v>116</v>
      </c>
      <c r="AW66" s="22">
        <f t="shared" si="25"/>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27"/>
        <v>36</v>
      </c>
      <c r="AP67" s="270" t="s">
        <v>537</v>
      </c>
      <c r="AQ67" s="271" t="s">
        <v>444</v>
      </c>
      <c r="AW67" s="22">
        <f t="shared" si="25"/>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27"/>
        <v>37</v>
      </c>
      <c r="AP68" s="270" t="s">
        <v>538</v>
      </c>
      <c r="AQ68" s="271" t="s">
        <v>453</v>
      </c>
      <c r="AW68" s="22">
        <f t="shared" ref="AW68:AW131" si="28">IF(AX68="","",AW67+1)</f>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27"/>
        <v>38</v>
      </c>
      <c r="AP69" s="270" t="s">
        <v>538</v>
      </c>
      <c r="AQ69" s="271" t="s">
        <v>454</v>
      </c>
      <c r="AW69" s="22">
        <f t="shared" si="28"/>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27"/>
        <v>39</v>
      </c>
      <c r="AP70" s="270" t="s">
        <v>538</v>
      </c>
      <c r="AQ70" s="271" t="s">
        <v>445</v>
      </c>
      <c r="AW70" s="22">
        <f t="shared" si="28"/>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27"/>
        <v>40</v>
      </c>
      <c r="AP71" s="270" t="s">
        <v>538</v>
      </c>
      <c r="AQ71" s="271" t="s">
        <v>446</v>
      </c>
      <c r="AW71" s="22">
        <f t="shared" si="28"/>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27"/>
        <v>41</v>
      </c>
      <c r="AP72" s="270" t="s">
        <v>538</v>
      </c>
      <c r="AQ72" s="271" t="s">
        <v>447</v>
      </c>
      <c r="AW72" s="22">
        <f t="shared" si="28"/>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27"/>
        <v>42</v>
      </c>
      <c r="AP73" s="270" t="s">
        <v>538</v>
      </c>
      <c r="AQ73" s="271" t="s">
        <v>448</v>
      </c>
      <c r="AW73" s="22">
        <f t="shared" si="28"/>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27"/>
        <v>43</v>
      </c>
      <c r="AP74" s="270" t="s">
        <v>538</v>
      </c>
      <c r="AQ74" s="271" t="s">
        <v>449</v>
      </c>
      <c r="AW74" s="22">
        <f t="shared" si="28"/>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27"/>
        <v>44</v>
      </c>
      <c r="AP75" s="270" t="s">
        <v>538</v>
      </c>
      <c r="AQ75" s="271" t="s">
        <v>450</v>
      </c>
      <c r="AW75" s="22">
        <f t="shared" si="28"/>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27"/>
        <v>45</v>
      </c>
      <c r="AP76" s="270" t="s">
        <v>538</v>
      </c>
      <c r="AQ76" s="271" t="s">
        <v>451</v>
      </c>
      <c r="AW76" s="22">
        <f t="shared" si="28"/>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27"/>
        <v>46</v>
      </c>
      <c r="AP77" s="270" t="s">
        <v>538</v>
      </c>
      <c r="AQ77" s="271" t="s">
        <v>452</v>
      </c>
      <c r="AW77" s="22">
        <f t="shared" si="28"/>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27"/>
        <v>47</v>
      </c>
      <c r="AP78" s="270" t="s">
        <v>539</v>
      </c>
      <c r="AQ78" s="271" t="s">
        <v>455</v>
      </c>
      <c r="AW78" s="22">
        <f t="shared" si="28"/>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27"/>
        <v>48</v>
      </c>
      <c r="AP79" s="270" t="s">
        <v>539</v>
      </c>
      <c r="AQ79" s="271" t="s">
        <v>456</v>
      </c>
      <c r="AW79" s="22">
        <f t="shared" si="28"/>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27"/>
        <v>49</v>
      </c>
      <c r="AP80" s="270" t="s">
        <v>539</v>
      </c>
      <c r="AQ80" s="271" t="s">
        <v>457</v>
      </c>
      <c r="AW80" s="22">
        <f t="shared" si="28"/>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27"/>
        <v>50</v>
      </c>
      <c r="AP81" s="270" t="s">
        <v>539</v>
      </c>
      <c r="AQ81" s="271" t="s">
        <v>458</v>
      </c>
      <c r="AW81" s="22">
        <f t="shared" si="28"/>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27"/>
        <v>51</v>
      </c>
      <c r="AP82" s="270" t="s">
        <v>539</v>
      </c>
      <c r="AQ82" s="271" t="s">
        <v>459</v>
      </c>
      <c r="AW82" s="22">
        <f t="shared" si="28"/>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27"/>
        <v>52</v>
      </c>
      <c r="AP83" s="270" t="s">
        <v>539</v>
      </c>
      <c r="AQ83" s="271" t="s">
        <v>460</v>
      </c>
      <c r="AW83" s="22">
        <f t="shared" si="28"/>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27"/>
        <v>53</v>
      </c>
      <c r="AP84" s="270" t="s">
        <v>539</v>
      </c>
      <c r="AQ84" s="271" t="s">
        <v>461</v>
      </c>
      <c r="AW84" s="22">
        <f t="shared" si="28"/>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27"/>
        <v>54</v>
      </c>
      <c r="AP85" s="270" t="s">
        <v>539</v>
      </c>
      <c r="AQ85" s="271" t="s">
        <v>462</v>
      </c>
      <c r="AW85" s="22">
        <f t="shared" si="28"/>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27"/>
        <v>55</v>
      </c>
      <c r="AP86" s="270" t="s">
        <v>539</v>
      </c>
      <c r="AQ86" s="271" t="s">
        <v>463</v>
      </c>
      <c r="AW86" s="22">
        <f t="shared" si="28"/>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27"/>
        <v>56</v>
      </c>
      <c r="AP87" s="270" t="s">
        <v>539</v>
      </c>
      <c r="AQ87" s="271" t="s">
        <v>464</v>
      </c>
      <c r="AW87" s="22">
        <f t="shared" si="28"/>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8"/>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8"/>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8"/>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8"/>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si="28"/>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28"/>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28"/>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28"/>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28"/>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28"/>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28"/>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28"/>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28"/>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28"/>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28"/>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28"/>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28"/>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28"/>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28"/>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28"/>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28"/>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28"/>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28"/>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28"/>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28"/>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28"/>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28"/>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28"/>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28"/>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28"/>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28"/>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28"/>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28"/>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28"/>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28"/>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28"/>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28"/>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28"/>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28"/>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28"/>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28"/>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28"/>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28"/>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28"/>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ref="AW132:AW169" si="29">IF(AX132="","",AW131+1)</f>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29"/>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29"/>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29"/>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29"/>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29"/>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29"/>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29"/>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29"/>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29"/>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29"/>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29"/>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29"/>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29"/>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29"/>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29"/>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29"/>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29"/>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29"/>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29"/>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29"/>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29"/>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29"/>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29"/>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29"/>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29"/>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29"/>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29"/>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29"/>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29"/>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29"/>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29"/>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29"/>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29"/>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29"/>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29"/>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0">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0"/>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0"/>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0"/>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0"/>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0"/>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0"/>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0"/>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0"/>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0"/>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0"/>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0"/>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0"/>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0"/>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0"/>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0"/>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0"/>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0"/>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0"/>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0"/>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N2:Q2"/>
    <mergeCell ref="C19:D25"/>
    <mergeCell ref="E19:F19"/>
    <mergeCell ref="G19:H19"/>
    <mergeCell ref="J19:K19"/>
    <mergeCell ref="E20:H20"/>
    <mergeCell ref="I20:K20"/>
    <mergeCell ref="L20:S20"/>
    <mergeCell ref="E23:H23"/>
    <mergeCell ref="L23:S23"/>
    <mergeCell ref="V20:W20"/>
    <mergeCell ref="E21:H21"/>
    <mergeCell ref="L21:S21"/>
    <mergeCell ref="V21:W21"/>
    <mergeCell ref="E22:H22"/>
    <mergeCell ref="I22:K22"/>
    <mergeCell ref="L22:S22"/>
    <mergeCell ref="V22:W22"/>
    <mergeCell ref="V23:W23"/>
    <mergeCell ref="E24:H24"/>
    <mergeCell ref="L24:S24"/>
    <mergeCell ref="V24:W24"/>
    <mergeCell ref="L25:S25"/>
  </mergeCells>
  <conditionalFormatting sqref="E3:H18">
    <cfRule type="cellIs" dxfId="36" priority="16" stopIfTrue="1" operator="greaterThanOrEqual">
      <formula>AQ3+1</formula>
    </cfRule>
    <cfRule type="cellIs" dxfId="35" priority="17" stopIfTrue="1" operator="lessThanOrEqual">
      <formula>AQ3-1</formula>
    </cfRule>
  </conditionalFormatting>
  <conditionalFormatting sqref="U19 R3:U18 W3:W18 U25:U26">
    <cfRule type="cellIs" dxfId="34" priority="15" stopIfTrue="1" operator="equal">
      <formula>0</formula>
    </cfRule>
  </conditionalFormatting>
  <conditionalFormatting sqref="Y24:Y26">
    <cfRule type="cellIs" dxfId="33" priority="14" stopIfTrue="1" operator="equal">
      <formula>"0,0"</formula>
    </cfRule>
  </conditionalFormatting>
  <conditionalFormatting sqref="K3:K18">
    <cfRule type="cellIs" dxfId="32" priority="13" stopIfTrue="1" operator="equal">
      <formula>"n/a"</formula>
    </cfRule>
  </conditionalFormatting>
  <conditionalFormatting sqref="L19:T19">
    <cfRule type="cellIs" dxfId="31" priority="12" stopIfTrue="1" operator="equal">
      <formula>0</formula>
    </cfRule>
  </conditionalFormatting>
  <conditionalFormatting sqref="N3:Q18">
    <cfRule type="cellIs" dxfId="30" priority="11" stopIfTrue="1" operator="lessThanOrEqual">
      <formula>-1</formula>
    </cfRule>
  </conditionalFormatting>
  <conditionalFormatting sqref="V24:W24">
    <cfRule type="cellIs" dxfId="29" priority="10" stopIfTrue="1" operator="equal">
      <formula>-500</formula>
    </cfRule>
  </conditionalFormatting>
  <conditionalFormatting sqref="T24">
    <cfRule type="cellIs" dxfId="28" priority="9" stopIfTrue="1" operator="greaterThan">
      <formula>$V$24</formula>
    </cfRule>
  </conditionalFormatting>
  <conditionalFormatting sqref="X3:X18">
    <cfRule type="cellIs" dxfId="27" priority="7" stopIfTrue="1" operator="equal">
      <formula>"Star"</formula>
    </cfRule>
    <cfRule type="cellIs" dxfId="26" priority="8" stopIfTrue="1" operator="equal">
      <formula>Y3</formula>
    </cfRule>
  </conditionalFormatting>
  <conditionalFormatting sqref="I3:I18">
    <cfRule type="cellIs" dxfId="25" priority="5" stopIfTrue="1" operator="equal">
      <formula>0</formula>
    </cfRule>
    <cfRule type="cellIs" dxfId="24" priority="6" stopIfTrue="1" operator="equal">
      <formula>"Player type quantity surpassed"</formula>
    </cfRule>
  </conditionalFormatting>
  <conditionalFormatting sqref="Y3:Y18">
    <cfRule type="cellIs" dxfId="23" priority="3" stopIfTrue="1" operator="greaterThan">
      <formula>AU3</formula>
    </cfRule>
    <cfRule type="cellIs" dxfId="22" priority="4" stopIfTrue="1" operator="equal">
      <formula>0</formula>
    </cfRule>
  </conditionalFormatting>
  <conditionalFormatting sqref="AI3:AI18">
    <cfRule type="cellIs" dxfId="21" priority="1" stopIfTrue="1" operator="greaterThan">
      <formula>AW4</formula>
    </cfRule>
    <cfRule type="cellIs" dxfId="20" priority="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2066"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2066" r:id="rId5" name="CheckBox1"/>
      </mc:Fallback>
    </mc:AlternateContent>
    <mc:AlternateContent xmlns:mc="http://schemas.openxmlformats.org/markup-compatibility/2006">
      <mc:Choice Requires="x14">
        <control shapeId="2049"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2050"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2051"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2052"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2053"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2054"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2055"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2056"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2057"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2058"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2059"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2060"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2061"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2062"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2063"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2064"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2065"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2067" r:id="rId24" name="Drop Down 19">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2068" r:id="rId25" name="Drop Down 20">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2069" r:id="rId26" name="Drop Down 21">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2070" r:id="rId27" name="Drop Down 22">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2071" r:id="rId28" name="Drop Down 23">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2072" r:id="rId29" name="Drop Down 24">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2073" r:id="rId30" name="Drop Down 25">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2074" r:id="rId31" name="Drop Down 26">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2075" r:id="rId32" name="Drop Down 27">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2076" r:id="rId33" name="Drop Down 28">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2077" r:id="rId34" name="Drop Down 29">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2078" r:id="rId35" name="Drop Down 30">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2079" r:id="rId36" name="Drop Down 31">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2080" r:id="rId37" name="Drop Down 32">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2081" r:id="rId38" name="Drop Down 33">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2082" r:id="rId39" name="Drop Down 34">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2083" r:id="rId40" name="Drop Down 35">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2084" r:id="rId41" name="Drop Down 36">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2085" r:id="rId42" name="Drop Down 37">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2086" r:id="rId43" name="Drop Down 38">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2087" r:id="rId44" name="Drop Down 39">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2088" r:id="rId45" name="Drop Down 40">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2089" r:id="rId46" name="Drop Down 41">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2090" r:id="rId47" name="Drop Down 42">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2091" r:id="rId48" name="Drop Down 43">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2092" r:id="rId49" name="Drop Down 44">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2093" r:id="rId50" name="Drop Down 45">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2094" r:id="rId51" name="Drop Down 46">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2095" r:id="rId52" name="Drop Down 47">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2096" r:id="rId53" name="Drop Down 48">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2097" r:id="rId54" name="Drop Down 49">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2098" r:id="rId55" name="Drop Down 50">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2099" r:id="rId56" name="Drop Down 51">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2100" r:id="rId57" name="Drop Down 52">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2101" r:id="rId58" name="Drop Down 53">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2102" r:id="rId59" name="Drop Down 54">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2103" r:id="rId60" name="Drop Down 55">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2104" r:id="rId61" name="Drop Down 56">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2105" r:id="rId62" name="Drop Down 57">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2106" r:id="rId63" name="Drop Down 58">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2107" r:id="rId64" name="Drop Down 59">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2108" r:id="rId65" name="Drop Down 60">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2109" r:id="rId66" name="Drop Down 61">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2110" r:id="rId67" name="Drop Down 62">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2111" r:id="rId68" name="Drop Down 63">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2112" r:id="rId69" name="Drop Down 64">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2113" r:id="rId70" name="Drop Down 65">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2114" r:id="rId71" name="Drop Down 66">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2115" r:id="rId72" name="Drop Down 67">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2116" r:id="rId73" name="Drop Down 68">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2117" r:id="rId74" name="Drop Down 69">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2118" r:id="rId75" name="Drop Down 70">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2119" r:id="rId76" name="Drop Down 71">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2120" r:id="rId77" name="Drop Down 72">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2121" r:id="rId78" name="Drop Down 73">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2122" r:id="rId79" name="Drop Down 74">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2123" r:id="rId80" name="Drop Down 75">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2124" r:id="rId81" name="Drop Down 76">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2125" r:id="rId82" name="Drop Down 77">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2126" r:id="rId83" name="Drop Down 78">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2127" r:id="rId84" name="Drop Down 79">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2128" r:id="rId85" name="Drop Down 80">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2129" r:id="rId86" name="Drop Down 81">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2130" r:id="rId87" name="Drop Down 82">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2131" r:id="rId88" name="Drop Down 83">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2132" r:id="rId89" name="Drop Down 84">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2133" r:id="rId90" name="Drop Down 85">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2134" r:id="rId91" name="Drop Down 86">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2135" r:id="rId92" name="Drop Down 87">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2136" r:id="rId93" name="Drop Down 88">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2137" r:id="rId94" name="Drop Down 89">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2138" r:id="rId95" name="Drop Down 90">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2139" r:id="rId96" name="Drop Down 91">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2140" r:id="rId97" name="Drop Down 92">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2141" r:id="rId98" name="Drop Down 93">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2142" r:id="rId99" name="Drop Down 94">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2143" r:id="rId100" name="Drop Down 95">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2144" r:id="rId101" name="Drop Down 96">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2145" r:id="rId102" name="Drop Down 97">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2146" r:id="rId103" name="Drop Down 98">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2147" r:id="rId104" name="Drop Down 99">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2148" r:id="rId105" name="Drop Down 100">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2149" r:id="rId106" name="Drop Down 101">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2150" r:id="rId107" name="Drop Down 102">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2151" r:id="rId108" name="Drop Down 103">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2152" r:id="rId109" name="Drop Down 104">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2153" r:id="rId110" name="Drop Down 105">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2154" r:id="rId111" name="Drop Down 106">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2155" r:id="rId112" name="Drop Down 107">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2156" r:id="rId113" name="Drop Down 108">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2157" r:id="rId114" name="Drop Down 109">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2158" r:id="rId115" name="Drop Down 110">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2159" r:id="rId116" name="Drop Down 111">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2160" r:id="rId117" name="Drop Down 112">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2161" r:id="rId118" name="Drop Down 113">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2162" r:id="rId119" name="Drop Down 114">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zoomScaleNormal="111" workbookViewId="0">
      <selection activeCell="I22" sqref="I22:K22"/>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4" t="s">
        <v>616</v>
      </c>
      <c r="O2" s="325"/>
      <c r="P2" s="325"/>
      <c r="Q2" s="326"/>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Necromantic Zombie</v>
      </c>
      <c r="BU2" s="141" t="str">
        <f>HLOOKUP(I$21,BZ$2:CW$16,2,FALSE)</f>
        <v>Necromantic Zombie</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Necromantic Wight</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3</v>
      </c>
      <c r="H3" s="12">
        <f t="shared" ref="H3:H18" si="8">IF(D3&lt;&gt;"",IF(X3="Star",VLOOKUP(D3,$AX:$BD,5,FALSE),VLOOKUP(D3,$AX:$BD,5,FALSE)+Q3+IF(AJ3=3,1)+IF(AK3=3,1)+IF(AL3=3,1)+IF(AM3=3,1)+IF(AN3=3,1)+IF(AO3=3,1)),"")</f>
        <v>8</v>
      </c>
      <c r="I3" s="201" t="str">
        <f t="shared" ref="I3:I18" si="9">IF(D3="","",IF(VLOOKUP(D3,$BT$2:$BW$14,3,FALSE)&gt;VLOOKUP(D3,$BT$2:$BW$14,4,FALSE),"Player type quantity surpassed",VLOOKUP(D3,$AX:$BD,6,FALSE)))</f>
        <v>Regeneration,  Block</v>
      </c>
      <c r="J3" s="282" t="str">
        <f>AB3&amp;AC3&amp;AD3&amp;AE3&amp;AF3&amp;AG3&amp;IF(AH3&lt;&gt;"",IF(AB3&amp;AC3&amp;AD3&amp;AE3&amp;AF3&amp;AG3&lt;&gt;"",", ","")&amp;AH3,"")</f>
        <v>Mighty Blow</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110000</v>
      </c>
      <c r="Z3" s="244"/>
      <c r="AA3" s="266"/>
      <c r="AB3" s="286" t="str">
        <f t="shared" ref="AB3:AB18" si="13">IF(AJ3&gt;1,VLOOKUP(AJ3,$AO$32:$AQ$87,3),"")</f>
        <v>Mighty Blow</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41</v>
      </c>
      <c r="AK3" s="283">
        <v>1</v>
      </c>
      <c r="AL3" s="283">
        <v>1</v>
      </c>
      <c r="AM3" s="283">
        <v>1</v>
      </c>
      <c r="AN3" s="283">
        <v>1</v>
      </c>
      <c r="AO3" s="283">
        <v>1</v>
      </c>
      <c r="AP3" s="37">
        <v>4</v>
      </c>
      <c r="AQ3" s="32">
        <f t="shared" ref="AQ3:AQ18" si="19">VLOOKUP(D3,$AX:$BD,2,FALSE)</f>
        <v>6</v>
      </c>
      <c r="AR3" s="32">
        <f t="shared" ref="AR3:AR18" si="20">VLOOKUP(D3,$AX:$BD,3,FALSE)</f>
        <v>3</v>
      </c>
      <c r="AS3" s="32">
        <f t="shared" ref="AS3:AS18" si="21">VLOOKUP(D3,$AX:$BD,4,FALSE)</f>
        <v>3</v>
      </c>
      <c r="AT3" s="32">
        <f t="shared" ref="AT3:AT18" si="22">VLOOKUP(D3,$AX:$BD,5,FALSE)</f>
        <v>8</v>
      </c>
      <c r="AU3" s="217">
        <f t="shared" ref="AU3:AU18" si="23">IF(L3&lt;&gt;"",0,(IF(D3&lt;&gt;"",VLOOKUP(D3,AX:BD,7,FALSE)+(Z3+T33+U33+V33+W33+X33+Y33)*1000,0)))</f>
        <v>110000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Necromantic Ghoul</v>
      </c>
      <c r="BU3" s="141" t="str">
        <f>HLOOKUP(I$21,BZ$2:CW$16,3,FALSE)</f>
        <v>Necromantic Ghoul</v>
      </c>
      <c r="BV3" s="25">
        <f t="shared" si="2"/>
        <v>2</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Necromantic Wight</v>
      </c>
      <c r="E4" s="9">
        <f t="shared" si="5"/>
        <v>6</v>
      </c>
      <c r="F4" s="10">
        <f t="shared" si="6"/>
        <v>3</v>
      </c>
      <c r="G4" s="11">
        <f t="shared" si="7"/>
        <v>3</v>
      </c>
      <c r="H4" s="12">
        <f t="shared" si="8"/>
        <v>8</v>
      </c>
      <c r="I4" s="201" t="str">
        <f t="shared" si="9"/>
        <v>Regeneration,  Block</v>
      </c>
      <c r="J4" s="282" t="str">
        <f t="shared" ref="J4:J18" si="24">AB4&amp;AC4&amp;AD4&amp;AE4&amp;AF4&amp;AG4&amp;IF(AH4&lt;&gt;"",", "&amp;AH4,"")</f>
        <v>Mighty Blow</v>
      </c>
      <c r="K4" s="13" t="str">
        <f t="shared" si="10"/>
        <v/>
      </c>
      <c r="L4" s="116"/>
      <c r="M4" s="116"/>
      <c r="N4" s="117"/>
      <c r="O4" s="118"/>
      <c r="P4" s="119"/>
      <c r="Q4" s="120"/>
      <c r="R4" s="121"/>
      <c r="S4" s="122"/>
      <c r="T4" s="121"/>
      <c r="U4" s="122"/>
      <c r="V4" s="123"/>
      <c r="W4" s="124"/>
      <c r="X4" s="211">
        <f t="shared" si="11"/>
        <v>0</v>
      </c>
      <c r="Y4" s="128">
        <f t="shared" si="12"/>
        <v>110000</v>
      </c>
      <c r="Z4" s="244"/>
      <c r="AA4" s="266"/>
      <c r="AB4" s="286" t="str">
        <f t="shared" si="13"/>
        <v>Mighty Blow</v>
      </c>
      <c r="AC4" s="286" t="str">
        <f t="shared" si="14"/>
        <v/>
      </c>
      <c r="AD4" s="286" t="str">
        <f t="shared" si="15"/>
        <v/>
      </c>
      <c r="AE4" s="286" t="str">
        <f t="shared" si="16"/>
        <v/>
      </c>
      <c r="AF4" s="286" t="str">
        <f t="shared" si="17"/>
        <v/>
      </c>
      <c r="AG4" s="286" t="str">
        <f t="shared" si="18"/>
        <v/>
      </c>
      <c r="AH4" s="302"/>
      <c r="AI4" s="231"/>
      <c r="AJ4" s="283">
        <v>41</v>
      </c>
      <c r="AK4" s="283">
        <v>1</v>
      </c>
      <c r="AL4" s="283">
        <v>1</v>
      </c>
      <c r="AM4" s="283">
        <v>1</v>
      </c>
      <c r="AN4" s="283">
        <v>1</v>
      </c>
      <c r="AO4" s="283">
        <v>1</v>
      </c>
      <c r="AP4" s="37">
        <v>4</v>
      </c>
      <c r="AQ4" s="32">
        <f t="shared" si="19"/>
        <v>6</v>
      </c>
      <c r="AR4" s="32">
        <f t="shared" si="20"/>
        <v>3</v>
      </c>
      <c r="AS4" s="32">
        <f t="shared" si="21"/>
        <v>3</v>
      </c>
      <c r="AT4" s="32">
        <f t="shared" si="22"/>
        <v>8</v>
      </c>
      <c r="AU4" s="217">
        <f t="shared" si="23"/>
        <v>110000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Necromantic Wight</v>
      </c>
      <c r="BU4" s="141" t="str">
        <f>HLOOKUP(I$21,BZ$2:CW$16,4,FALSE)</f>
        <v>Necromantic Wight</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Flesh Golem</v>
      </c>
      <c r="E5" s="9">
        <f t="shared" si="5"/>
        <v>4</v>
      </c>
      <c r="F5" s="10">
        <f t="shared" si="6"/>
        <v>4</v>
      </c>
      <c r="G5" s="11">
        <f t="shared" si="7"/>
        <v>2</v>
      </c>
      <c r="H5" s="12">
        <f t="shared" si="8"/>
        <v>9</v>
      </c>
      <c r="I5" s="201" t="str">
        <f t="shared" si="9"/>
        <v>Stand Firm, Regeneration, Thick Skull</v>
      </c>
      <c r="J5" s="282" t="str">
        <f t="shared" si="24"/>
        <v>Leader</v>
      </c>
      <c r="K5" s="13" t="str">
        <f t="shared" si="10"/>
        <v/>
      </c>
      <c r="L5" s="116"/>
      <c r="M5" s="116"/>
      <c r="N5" s="117"/>
      <c r="O5" s="118"/>
      <c r="P5" s="119"/>
      <c r="Q5" s="120"/>
      <c r="R5" s="121"/>
      <c r="S5" s="122"/>
      <c r="T5" s="121"/>
      <c r="U5" s="122"/>
      <c r="V5" s="123"/>
      <c r="W5" s="124"/>
      <c r="X5" s="211">
        <f t="shared" si="11"/>
        <v>0</v>
      </c>
      <c r="Y5" s="128">
        <f t="shared" si="12"/>
        <v>140000</v>
      </c>
      <c r="Z5" s="244"/>
      <c r="AA5" s="266"/>
      <c r="AB5" s="286" t="str">
        <f t="shared" si="13"/>
        <v>Leader</v>
      </c>
      <c r="AC5" s="286" t="str">
        <f t="shared" si="14"/>
        <v/>
      </c>
      <c r="AD5" s="286" t="str">
        <f t="shared" si="15"/>
        <v/>
      </c>
      <c r="AE5" s="286" t="str">
        <f t="shared" si="16"/>
        <v/>
      </c>
      <c r="AF5" s="286" t="str">
        <f t="shared" si="17"/>
        <v/>
      </c>
      <c r="AG5" s="286" t="str">
        <f t="shared" si="18"/>
        <v/>
      </c>
      <c r="AH5" s="302"/>
      <c r="AI5" s="231"/>
      <c r="AJ5" s="283">
        <v>33</v>
      </c>
      <c r="AK5" s="283">
        <v>1</v>
      </c>
      <c r="AL5" s="283">
        <v>1</v>
      </c>
      <c r="AM5" s="283">
        <v>1</v>
      </c>
      <c r="AN5" s="283">
        <v>1</v>
      </c>
      <c r="AO5" s="283">
        <v>1</v>
      </c>
      <c r="AP5" s="37">
        <v>5</v>
      </c>
      <c r="AQ5" s="32">
        <f t="shared" si="19"/>
        <v>4</v>
      </c>
      <c r="AR5" s="32">
        <f t="shared" si="20"/>
        <v>4</v>
      </c>
      <c r="AS5" s="32">
        <f t="shared" si="21"/>
        <v>2</v>
      </c>
      <c r="AT5" s="32">
        <f t="shared" si="22"/>
        <v>9</v>
      </c>
      <c r="AU5" s="217">
        <f t="shared" si="23"/>
        <v>140000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Flesh Golem</v>
      </c>
      <c r="BU5" s="141" t="str">
        <f>HLOOKUP(I$21,BZ$2:CW$16,5,FALSE)</f>
        <v>Flesh Golem</v>
      </c>
      <c r="BV5" s="25">
        <f t="shared" si="2"/>
        <v>2</v>
      </c>
      <c r="BW5" s="25">
        <f t="shared" si="3"/>
        <v>2</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Flesh Golem</v>
      </c>
      <c r="E6" s="9">
        <f t="shared" si="5"/>
        <v>4</v>
      </c>
      <c r="F6" s="10">
        <f t="shared" si="6"/>
        <v>4</v>
      </c>
      <c r="G6" s="11">
        <f t="shared" si="7"/>
        <v>2</v>
      </c>
      <c r="H6" s="12">
        <f t="shared" si="8"/>
        <v>9</v>
      </c>
      <c r="I6" s="201" t="str">
        <f t="shared" si="9"/>
        <v>Stand Firm, Regeneration, Thick Skull</v>
      </c>
      <c r="J6" s="282" t="str">
        <f t="shared" si="24"/>
        <v>Block</v>
      </c>
      <c r="K6" s="13" t="str">
        <f t="shared" si="10"/>
        <v/>
      </c>
      <c r="L6" s="116"/>
      <c r="M6" s="116"/>
      <c r="N6" s="117"/>
      <c r="O6" s="118"/>
      <c r="P6" s="119"/>
      <c r="Q6" s="120"/>
      <c r="R6" s="121"/>
      <c r="S6" s="122"/>
      <c r="T6" s="121"/>
      <c r="U6" s="122"/>
      <c r="V6" s="123"/>
      <c r="W6" s="124"/>
      <c r="X6" s="211">
        <f t="shared" si="11"/>
        <v>0</v>
      </c>
      <c r="Y6" s="128">
        <f t="shared" si="12"/>
        <v>130000</v>
      </c>
      <c r="Z6" s="244"/>
      <c r="AA6" s="266"/>
      <c r="AB6" s="286" t="str">
        <f t="shared" si="13"/>
        <v>Block</v>
      </c>
      <c r="AC6" s="286" t="str">
        <f t="shared" si="14"/>
        <v/>
      </c>
      <c r="AD6" s="286" t="str">
        <f t="shared" si="15"/>
        <v/>
      </c>
      <c r="AE6" s="286" t="str">
        <f t="shared" si="16"/>
        <v/>
      </c>
      <c r="AF6" s="286" t="str">
        <f t="shared" si="17"/>
        <v/>
      </c>
      <c r="AG6" s="286" t="str">
        <f t="shared" si="18"/>
        <v/>
      </c>
      <c r="AH6" s="302"/>
      <c r="AI6" s="231"/>
      <c r="AJ6" s="283">
        <v>6</v>
      </c>
      <c r="AK6" s="283">
        <v>1</v>
      </c>
      <c r="AL6" s="283">
        <v>1</v>
      </c>
      <c r="AM6" s="283">
        <v>1</v>
      </c>
      <c r="AN6" s="283">
        <v>1</v>
      </c>
      <c r="AO6" s="283">
        <v>1</v>
      </c>
      <c r="AP6" s="37">
        <v>5</v>
      </c>
      <c r="AQ6" s="32">
        <f t="shared" si="19"/>
        <v>4</v>
      </c>
      <c r="AR6" s="32">
        <f t="shared" si="20"/>
        <v>4</v>
      </c>
      <c r="AS6" s="32">
        <f t="shared" si="21"/>
        <v>2</v>
      </c>
      <c r="AT6" s="32">
        <f t="shared" si="22"/>
        <v>9</v>
      </c>
      <c r="AU6" s="217">
        <f t="shared" si="23"/>
        <v>130000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Werewolf</v>
      </c>
      <c r="BU6" s="141" t="str">
        <f>HLOOKUP(I$21,BZ$2:CW$16,6,FALSE)</f>
        <v>Werewolf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Werewolf</v>
      </c>
      <c r="E7" s="9">
        <f t="shared" si="5"/>
        <v>8</v>
      </c>
      <c r="F7" s="10">
        <f t="shared" si="6"/>
        <v>3</v>
      </c>
      <c r="G7" s="11">
        <f t="shared" si="7"/>
        <v>3</v>
      </c>
      <c r="H7" s="12">
        <f t="shared" si="8"/>
        <v>8</v>
      </c>
      <c r="I7" s="201" t="str">
        <f t="shared" si="9"/>
        <v>Frenzy, Claws, Regeneration</v>
      </c>
      <c r="J7" s="282" t="str">
        <f t="shared" si="24"/>
        <v>Block</v>
      </c>
      <c r="K7" s="13" t="str">
        <f t="shared" si="10"/>
        <v/>
      </c>
      <c r="L7" s="116"/>
      <c r="M7" s="116"/>
      <c r="N7" s="117"/>
      <c r="O7" s="118"/>
      <c r="P7" s="119"/>
      <c r="Q7" s="120"/>
      <c r="R7" s="121"/>
      <c r="S7" s="122"/>
      <c r="T7" s="121"/>
      <c r="U7" s="122"/>
      <c r="V7" s="123"/>
      <c r="W7" s="124"/>
      <c r="X7" s="211">
        <f t="shared" si="11"/>
        <v>0</v>
      </c>
      <c r="Y7" s="128">
        <f t="shared" si="12"/>
        <v>140000</v>
      </c>
      <c r="Z7" s="244"/>
      <c r="AA7" s="266"/>
      <c r="AB7" s="286" t="str">
        <f t="shared" si="13"/>
        <v>Block</v>
      </c>
      <c r="AC7" s="286" t="str">
        <f t="shared" si="14"/>
        <v/>
      </c>
      <c r="AD7" s="286" t="str">
        <f t="shared" si="15"/>
        <v/>
      </c>
      <c r="AE7" s="286" t="str">
        <f t="shared" si="16"/>
        <v/>
      </c>
      <c r="AF7" s="286" t="str">
        <f t="shared" si="17"/>
        <v/>
      </c>
      <c r="AG7" s="286" t="str">
        <f t="shared" si="18"/>
        <v/>
      </c>
      <c r="AH7" s="302"/>
      <c r="AI7" s="231"/>
      <c r="AJ7" s="283">
        <v>6</v>
      </c>
      <c r="AK7" s="283">
        <v>1</v>
      </c>
      <c r="AL7" s="283">
        <v>1</v>
      </c>
      <c r="AM7" s="283">
        <v>1</v>
      </c>
      <c r="AN7" s="283">
        <v>1</v>
      </c>
      <c r="AO7" s="283">
        <v>1</v>
      </c>
      <c r="AP7" s="37">
        <v>6</v>
      </c>
      <c r="AQ7" s="32">
        <f t="shared" si="19"/>
        <v>8</v>
      </c>
      <c r="AR7" s="32">
        <f t="shared" si="20"/>
        <v>3</v>
      </c>
      <c r="AS7" s="32">
        <f t="shared" si="21"/>
        <v>3</v>
      </c>
      <c r="AT7" s="32">
        <f t="shared" si="22"/>
        <v>8</v>
      </c>
      <c r="AU7" s="217">
        <f t="shared" si="23"/>
        <v>140000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 xml:space="preserve">*Wilhelm Chaney </v>
      </c>
      <c r="BU7" s="141" t="str">
        <f>HLOOKUP(I$21,BZ$2:CW$16,7,FALSE)</f>
        <v xml:space="preserve">*Wilhelm Chaney </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Werewolf</v>
      </c>
      <c r="E8" s="9">
        <f t="shared" si="5"/>
        <v>8</v>
      </c>
      <c r="F8" s="10">
        <f t="shared" si="6"/>
        <v>3</v>
      </c>
      <c r="G8" s="11">
        <f t="shared" si="7"/>
        <v>3</v>
      </c>
      <c r="H8" s="12">
        <f t="shared" si="8"/>
        <v>8</v>
      </c>
      <c r="I8" s="201" t="str">
        <f t="shared" si="9"/>
        <v>Frenzy, Claws, Regeneration</v>
      </c>
      <c r="J8" s="282" t="str">
        <f t="shared" si="24"/>
        <v>Block</v>
      </c>
      <c r="K8" s="13" t="str">
        <f t="shared" si="10"/>
        <v/>
      </c>
      <c r="L8" s="116"/>
      <c r="M8" s="116"/>
      <c r="N8" s="117"/>
      <c r="O8" s="118"/>
      <c r="P8" s="119"/>
      <c r="Q8" s="120"/>
      <c r="R8" s="121"/>
      <c r="S8" s="122"/>
      <c r="T8" s="121"/>
      <c r="U8" s="122"/>
      <c r="V8" s="123"/>
      <c r="W8" s="124"/>
      <c r="X8" s="211">
        <f t="shared" si="11"/>
        <v>0</v>
      </c>
      <c r="Y8" s="128">
        <f t="shared" si="12"/>
        <v>140000</v>
      </c>
      <c r="Z8" s="244"/>
      <c r="AA8" s="266"/>
      <c r="AB8" s="286" t="str">
        <f t="shared" si="13"/>
        <v>Block</v>
      </c>
      <c r="AC8" s="286" t="str">
        <f t="shared" si="14"/>
        <v/>
      </c>
      <c r="AD8" s="286" t="str">
        <f t="shared" si="15"/>
        <v/>
      </c>
      <c r="AE8" s="286" t="str">
        <f t="shared" si="16"/>
        <v/>
      </c>
      <c r="AF8" s="286" t="str">
        <f t="shared" si="17"/>
        <v/>
      </c>
      <c r="AG8" s="286" t="str">
        <f t="shared" si="18"/>
        <v/>
      </c>
      <c r="AH8" s="302"/>
      <c r="AI8" s="231"/>
      <c r="AJ8" s="283">
        <v>6</v>
      </c>
      <c r="AK8" s="283">
        <v>1</v>
      </c>
      <c r="AL8" s="283">
        <v>1</v>
      </c>
      <c r="AM8" s="283">
        <v>1</v>
      </c>
      <c r="AN8" s="283">
        <v>1</v>
      </c>
      <c r="AO8" s="283">
        <v>1</v>
      </c>
      <c r="AP8" s="37">
        <v>6</v>
      </c>
      <c r="AQ8" s="32">
        <f t="shared" si="19"/>
        <v>8</v>
      </c>
      <c r="AR8" s="32">
        <f t="shared" si="20"/>
        <v>3</v>
      </c>
      <c r="AS8" s="32">
        <f t="shared" si="21"/>
        <v>3</v>
      </c>
      <c r="AT8" s="32">
        <f t="shared" si="22"/>
        <v>8</v>
      </c>
      <c r="AU8" s="217">
        <f t="shared" si="23"/>
        <v>140000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*Ramtut III</v>
      </c>
      <c r="BU8" s="141" t="str">
        <f>HLOOKUP(I$21,BZ$2:CW$16,8,FALSE)</f>
        <v>*Ramtut III</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Necromantic Ghoul</v>
      </c>
      <c r="E9" s="9">
        <f t="shared" si="5"/>
        <v>7</v>
      </c>
      <c r="F9" s="10">
        <f t="shared" si="6"/>
        <v>3</v>
      </c>
      <c r="G9" s="11">
        <f t="shared" si="7"/>
        <v>3</v>
      </c>
      <c r="H9" s="12">
        <f t="shared" si="8"/>
        <v>7</v>
      </c>
      <c r="I9" s="201" t="str">
        <f t="shared" si="9"/>
        <v>Dodge</v>
      </c>
      <c r="J9" s="282" t="str">
        <f t="shared" si="24"/>
        <v>Sure Hands</v>
      </c>
      <c r="K9" s="13" t="str">
        <f t="shared" si="10"/>
        <v/>
      </c>
      <c r="L9" s="116"/>
      <c r="M9" s="116"/>
      <c r="N9" s="117"/>
      <c r="O9" s="118"/>
      <c r="P9" s="119"/>
      <c r="Q9" s="120"/>
      <c r="R9" s="121"/>
      <c r="S9" s="122"/>
      <c r="T9" s="121"/>
      <c r="U9" s="122"/>
      <c r="V9" s="123"/>
      <c r="W9" s="124"/>
      <c r="X9" s="211">
        <f t="shared" si="11"/>
        <v>0</v>
      </c>
      <c r="Y9" s="128">
        <f t="shared" si="12"/>
        <v>90000</v>
      </c>
      <c r="Z9" s="244"/>
      <c r="AA9" s="266"/>
      <c r="AB9" s="286" t="str">
        <f t="shared" si="13"/>
        <v>Sure Hands</v>
      </c>
      <c r="AC9" s="286" t="str">
        <f t="shared" si="14"/>
        <v/>
      </c>
      <c r="AD9" s="286" t="str">
        <f t="shared" si="15"/>
        <v/>
      </c>
      <c r="AE9" s="286" t="str">
        <f t="shared" si="16"/>
        <v/>
      </c>
      <c r="AF9" s="286" t="str">
        <f t="shared" si="17"/>
        <v/>
      </c>
      <c r="AG9" s="286" t="str">
        <f t="shared" si="18"/>
        <v/>
      </c>
      <c r="AH9" s="302"/>
      <c r="AI9" s="231"/>
      <c r="AJ9" s="283">
        <v>17</v>
      </c>
      <c r="AK9" s="283">
        <v>1</v>
      </c>
      <c r="AL9" s="283">
        <v>1</v>
      </c>
      <c r="AM9" s="283">
        <v>1</v>
      </c>
      <c r="AN9" s="283">
        <v>1</v>
      </c>
      <c r="AO9" s="283">
        <v>1</v>
      </c>
      <c r="AP9" s="37">
        <v>3</v>
      </c>
      <c r="AQ9" s="32">
        <f t="shared" si="19"/>
        <v>7</v>
      </c>
      <c r="AR9" s="32">
        <f t="shared" si="20"/>
        <v>3</v>
      </c>
      <c r="AS9" s="32">
        <f t="shared" si="21"/>
        <v>3</v>
      </c>
      <c r="AT9" s="32">
        <f t="shared" si="22"/>
        <v>7</v>
      </c>
      <c r="AU9" s="217">
        <f t="shared" si="23"/>
        <v>90000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*Count Luthor</v>
      </c>
      <c r="BU9" s="141" t="str">
        <f>HLOOKUP(I$21,BZ$2:CW$16,9,FALSE)</f>
        <v>*Count Luthor</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Necromantic Ghoul</v>
      </c>
      <c r="E10" s="9">
        <f t="shared" si="5"/>
        <v>7</v>
      </c>
      <c r="F10" s="10">
        <f t="shared" si="6"/>
        <v>3</v>
      </c>
      <c r="G10" s="11">
        <f t="shared" si="7"/>
        <v>3</v>
      </c>
      <c r="H10" s="12">
        <f t="shared" si="8"/>
        <v>7</v>
      </c>
      <c r="I10" s="201" t="str">
        <f t="shared" si="9"/>
        <v>Dodge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3</v>
      </c>
      <c r="AQ10" s="32">
        <f t="shared" si="19"/>
        <v>7</v>
      </c>
      <c r="AR10" s="32">
        <f t="shared" si="20"/>
        <v>3</v>
      </c>
      <c r="AS10" s="32">
        <f t="shared" si="21"/>
        <v>3</v>
      </c>
      <c r="AT10" s="32">
        <f t="shared" si="22"/>
        <v>7</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*Hack Enslash </v>
      </c>
      <c r="BU10" s="141" t="str">
        <f>HLOOKUP(I$21,BZ$2:CW$16,10,FALSE)</f>
        <v xml:space="preserve">*Hack Enslash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Necromantic Zombie</v>
      </c>
      <c r="E11" s="9">
        <f t="shared" si="5"/>
        <v>4</v>
      </c>
      <c r="F11" s="10">
        <f t="shared" si="6"/>
        <v>3</v>
      </c>
      <c r="G11" s="11">
        <f t="shared" si="7"/>
        <v>2</v>
      </c>
      <c r="H11" s="12">
        <f t="shared" si="8"/>
        <v>8</v>
      </c>
      <c r="I11" s="201" t="str">
        <f t="shared" si="9"/>
        <v>Regeneration</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4</v>
      </c>
      <c r="AR11" s="32">
        <f t="shared" si="20"/>
        <v>3</v>
      </c>
      <c r="AS11" s="32">
        <f t="shared" si="21"/>
        <v>2</v>
      </c>
      <c r="AT11" s="32">
        <f t="shared" si="22"/>
        <v>8</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 xml:space="preserve">*Setekh </v>
      </c>
      <c r="BU11" s="141" t="str">
        <f>HLOOKUP(I$21,BZ$2:CW$16,11,FALSE)</f>
        <v xml:space="preserve">*Setekh </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Necromantic Zombie</v>
      </c>
      <c r="E12" s="9">
        <f t="shared" si="5"/>
        <v>4</v>
      </c>
      <c r="F12" s="10">
        <f t="shared" si="6"/>
        <v>3</v>
      </c>
      <c r="G12" s="11">
        <f t="shared" si="7"/>
        <v>2</v>
      </c>
      <c r="H12" s="12">
        <f t="shared" si="8"/>
        <v>8</v>
      </c>
      <c r="I12" s="201" t="str">
        <f t="shared" si="9"/>
        <v>Regeneration</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4</v>
      </c>
      <c r="AR12" s="32">
        <f t="shared" si="20"/>
        <v>3</v>
      </c>
      <c r="AS12" s="32">
        <f t="shared" si="21"/>
        <v>2</v>
      </c>
      <c r="AT12" s="32">
        <f t="shared" si="22"/>
        <v>8</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*J Earlice</v>
      </c>
      <c r="BU12" s="141" t="str">
        <f>HLOOKUP(I$21,BZ$2:CW$16,12,FALSE)</f>
        <v>*J Earlice</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Necromantic Zombie</v>
      </c>
      <c r="E13" s="9">
        <f t="shared" si="5"/>
        <v>4</v>
      </c>
      <c r="F13" s="10">
        <f t="shared" si="6"/>
        <v>3</v>
      </c>
      <c r="G13" s="11">
        <f t="shared" si="7"/>
        <v>2</v>
      </c>
      <c r="H13" s="12">
        <f t="shared" si="8"/>
        <v>8</v>
      </c>
      <c r="I13" s="201" t="str">
        <f t="shared" si="9"/>
        <v>Regeneration</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4</v>
      </c>
      <c r="AR13" s="32">
        <f t="shared" si="20"/>
        <v>3</v>
      </c>
      <c r="AS13" s="32">
        <f t="shared" si="21"/>
        <v>2</v>
      </c>
      <c r="AT13" s="32">
        <f t="shared" si="22"/>
        <v>8</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Necromantic Zombie journeyman</v>
      </c>
      <c r="BU13" s="141" t="str">
        <f>HLOOKUP(I$21,BZ$2:CW$16,13,FALSE)</f>
        <v>Necromantic Zombie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Necromantic Zombie</v>
      </c>
      <c r="E14" s="9">
        <f t="shared" si="5"/>
        <v>4</v>
      </c>
      <c r="F14" s="10">
        <f t="shared" si="6"/>
        <v>3</v>
      </c>
      <c r="G14" s="11">
        <f t="shared" si="7"/>
        <v>2</v>
      </c>
      <c r="H14" s="12">
        <f t="shared" si="8"/>
        <v>8</v>
      </c>
      <c r="I14" s="201" t="str">
        <f t="shared" si="9"/>
        <v>Regeneration</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4</v>
      </c>
      <c r="AR14" s="32">
        <f t="shared" si="20"/>
        <v>3</v>
      </c>
      <c r="AS14" s="32">
        <f t="shared" si="21"/>
        <v>2</v>
      </c>
      <c r="AT14" s="32">
        <f t="shared" si="22"/>
        <v>8</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Necromantic Zombie</v>
      </c>
      <c r="E15" s="9">
        <f t="shared" si="5"/>
        <v>4</v>
      </c>
      <c r="F15" s="10">
        <f t="shared" si="6"/>
        <v>3</v>
      </c>
      <c r="G15" s="11">
        <f t="shared" si="7"/>
        <v>2</v>
      </c>
      <c r="H15" s="12">
        <f t="shared" si="8"/>
        <v>8</v>
      </c>
      <c r="I15" s="201" t="str">
        <f t="shared" si="9"/>
        <v>Regeneration</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4</v>
      </c>
      <c r="AR15" s="32">
        <f t="shared" si="20"/>
        <v>3</v>
      </c>
      <c r="AS15" s="32">
        <f t="shared" si="21"/>
        <v>2</v>
      </c>
      <c r="AT15" s="32">
        <f t="shared" si="22"/>
        <v>8</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27"/>
      <c r="D19" s="328"/>
      <c r="E19" s="333"/>
      <c r="F19" s="334"/>
      <c r="G19" s="335"/>
      <c r="H19" s="336"/>
      <c r="I19" s="52"/>
      <c r="J19" s="337"/>
      <c r="K19" s="337"/>
      <c r="L19" s="113"/>
      <c r="M19" s="67"/>
      <c r="N19" s="67"/>
      <c r="O19" s="67"/>
      <c r="P19" s="67"/>
      <c r="Q19" s="67"/>
      <c r="R19" s="67"/>
      <c r="S19" s="67"/>
      <c r="T19" s="67"/>
      <c r="U19" s="114"/>
      <c r="V19" s="88"/>
      <c r="W19" s="67"/>
      <c r="X19" s="115" t="s">
        <v>520</v>
      </c>
      <c r="Y19" s="127">
        <f>SUM(AU3:AU18)</f>
        <v>1130000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29"/>
      <c r="D20" s="330"/>
      <c r="E20" s="338" t="s">
        <v>529</v>
      </c>
      <c r="F20" s="339"/>
      <c r="G20" s="339"/>
      <c r="H20" s="339"/>
      <c r="I20" s="340" t="s">
        <v>760</v>
      </c>
      <c r="J20" s="341"/>
      <c r="K20" s="342"/>
      <c r="L20" s="343" t="s">
        <v>15</v>
      </c>
      <c r="M20" s="343"/>
      <c r="N20" s="343"/>
      <c r="O20" s="343"/>
      <c r="P20" s="343"/>
      <c r="Q20" s="343"/>
      <c r="R20" s="343"/>
      <c r="S20" s="344"/>
      <c r="T20" s="125">
        <v>2</v>
      </c>
      <c r="U20" s="15" t="s">
        <v>16</v>
      </c>
      <c r="V20" s="316">
        <f>IF(I21&lt;&gt;"",VLOOKUP(I21,BN2:BO25,2,FALSE),0)</f>
        <v>70000</v>
      </c>
      <c r="W20" s="316"/>
      <c r="X20" s="16" t="s">
        <v>79</v>
      </c>
      <c r="Y20" s="129">
        <f>T20*V20</f>
        <v>140000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29"/>
      <c r="D21" s="330"/>
      <c r="E21" s="317" t="s">
        <v>18</v>
      </c>
      <c r="F21" s="318"/>
      <c r="G21" s="318"/>
      <c r="H21" s="318"/>
      <c r="I21" s="212" t="str">
        <f>VLOOKUP(AQ22,BM2:BN25,2,FALSE)</f>
        <v>Necromantic</v>
      </c>
      <c r="J21" s="19"/>
      <c r="K21" s="213"/>
      <c r="L21" s="319" t="s">
        <v>17</v>
      </c>
      <c r="M21" s="319"/>
      <c r="N21" s="319"/>
      <c r="O21" s="319"/>
      <c r="P21" s="319"/>
      <c r="Q21" s="319"/>
      <c r="R21" s="319"/>
      <c r="S21" s="320"/>
      <c r="T21" s="126">
        <v>0</v>
      </c>
      <c r="U21" s="17" t="str">
        <f>IF(AP21=TRUE,"","x")</f>
        <v>x</v>
      </c>
      <c r="V21" s="310">
        <f>IF(AP21=TRUE,"free",10000)</f>
        <v>10000</v>
      </c>
      <c r="W21" s="310"/>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29"/>
      <c r="D22" s="330"/>
      <c r="E22" s="317" t="s">
        <v>20</v>
      </c>
      <c r="F22" s="318"/>
      <c r="G22" s="318"/>
      <c r="H22" s="318"/>
      <c r="I22" s="321" t="s">
        <v>761</v>
      </c>
      <c r="J22" s="322"/>
      <c r="K22" s="323"/>
      <c r="L22" s="319" t="s">
        <v>19</v>
      </c>
      <c r="M22" s="319"/>
      <c r="N22" s="319"/>
      <c r="O22" s="319"/>
      <c r="P22" s="319"/>
      <c r="Q22" s="319"/>
      <c r="R22" s="319"/>
      <c r="S22" s="320"/>
      <c r="T22" s="126">
        <v>0</v>
      </c>
      <c r="U22" s="17" t="s">
        <v>16</v>
      </c>
      <c r="V22" s="310">
        <v>10000</v>
      </c>
      <c r="W22" s="310"/>
      <c r="X22" s="18" t="s">
        <v>79</v>
      </c>
      <c r="Y22" s="130">
        <f>T22*10000</f>
        <v>0</v>
      </c>
      <c r="Z22" s="5"/>
      <c r="AA22" s="5"/>
      <c r="AB22" s="288"/>
      <c r="AC22" s="288"/>
      <c r="AD22" s="288"/>
      <c r="AE22" s="288"/>
      <c r="AF22" s="288"/>
      <c r="AG22" s="288"/>
      <c r="AH22" s="288"/>
      <c r="AI22" s="5"/>
      <c r="AJ22" s="33"/>
      <c r="AK22" s="33"/>
      <c r="AL22" s="33"/>
      <c r="AM22" s="33"/>
      <c r="AN22" s="33"/>
      <c r="AO22" s="33"/>
      <c r="AP22" s="33"/>
      <c r="AQ22" s="37">
        <v>14</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29"/>
      <c r="D23" s="330"/>
      <c r="E23" s="317" t="s">
        <v>162</v>
      </c>
      <c r="F23" s="318"/>
      <c r="G23" s="318"/>
      <c r="H23" s="318"/>
      <c r="I23" s="241">
        <f>(Y19+Y25)/1000</f>
        <v>1270</v>
      </c>
      <c r="J23" s="242" t="s">
        <v>519</v>
      </c>
      <c r="K23" s="243"/>
      <c r="L23" s="319" t="s">
        <v>21</v>
      </c>
      <c r="M23" s="319"/>
      <c r="N23" s="319"/>
      <c r="O23" s="319"/>
      <c r="P23" s="319"/>
      <c r="Q23" s="319"/>
      <c r="R23" s="319"/>
      <c r="S23" s="320"/>
      <c r="T23" s="126">
        <v>0</v>
      </c>
      <c r="U23" s="17" t="s">
        <v>16</v>
      </c>
      <c r="V23" s="310">
        <v>10000</v>
      </c>
      <c r="W23" s="310"/>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29"/>
      <c r="D24" s="330"/>
      <c r="E24" s="311" t="s">
        <v>22</v>
      </c>
      <c r="F24" s="312"/>
      <c r="G24" s="312"/>
      <c r="H24" s="313"/>
      <c r="I24" s="232">
        <v>0</v>
      </c>
      <c r="J24" s="233" t="s">
        <v>519</v>
      </c>
      <c r="K24" s="234"/>
      <c r="L24" s="314" t="str">
        <f>IF(I21="Undead","",(IF(I21="Necromantic","",(IF(I21="Khemri","",(IF(I21="Nurgle","","APOTHECARY")))))))</f>
        <v/>
      </c>
      <c r="M24" s="314"/>
      <c r="N24" s="314"/>
      <c r="O24" s="314"/>
      <c r="P24" s="314"/>
      <c r="Q24" s="314"/>
      <c r="R24" s="314"/>
      <c r="S24" s="314"/>
      <c r="T24" s="216">
        <v>0</v>
      </c>
      <c r="U24" s="17" t="str">
        <f>IF(I21="Undead","",(IF(I21="Necromantic","",(IF(I21="Khemri","",(IF(I21="Nurgle","","x")))))))</f>
        <v/>
      </c>
      <c r="V24" s="310">
        <f>IF(I21="Undead",-500,(IF(I21="Necromantic",-500,(IF(I21="Khemri",-500,(IF(I21="Nurgle",-500,50000)))))))</f>
        <v>-500</v>
      </c>
      <c r="W24" s="310"/>
      <c r="X24" s="18" t="str">
        <f>IF(I21="Undead","",(IF(I21="Necromantic","",(IF(I21="Khemri","",(IF(I21="Nurgle",""," gp")))))))</f>
        <v/>
      </c>
      <c r="Y24" s="131" t="str">
        <f>IF(I21="Undead","0,0",(IF(I21="Necromantic","0,0",IF(I21="Khemri","0,0",IF(I21="Nurgle","0,0",IF(T24&gt;0,50000,0))))))</f>
        <v>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31"/>
      <c r="D25" s="332"/>
      <c r="E25" s="66" t="s">
        <v>759</v>
      </c>
      <c r="F25" s="14"/>
      <c r="G25" s="14"/>
      <c r="H25" s="14"/>
      <c r="I25" s="144" t="s">
        <v>139</v>
      </c>
      <c r="J25" s="145" t="s">
        <v>105</v>
      </c>
      <c r="K25" s="14"/>
      <c r="L25" s="315"/>
      <c r="M25" s="315"/>
      <c r="N25" s="315"/>
      <c r="O25" s="315"/>
      <c r="P25" s="315"/>
      <c r="Q25" s="315"/>
      <c r="R25" s="315"/>
      <c r="S25" s="315"/>
      <c r="T25" s="89"/>
      <c r="U25" s="114"/>
      <c r="V25" s="88"/>
      <c r="W25" s="67"/>
      <c r="X25" s="115" t="s">
        <v>123</v>
      </c>
      <c r="Y25" s="127">
        <f>SUM(Y20:Y24)</f>
        <v>140000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30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20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7"/>
      <c r="B5" s="349"/>
      <c r="C5" s="348"/>
      <c r="D5" s="96" t="s">
        <v>29</v>
      </c>
      <c r="E5" s="97"/>
      <c r="F5" s="95" t="s">
        <v>9</v>
      </c>
      <c r="G5" s="98"/>
      <c r="H5" s="172"/>
      <c r="I5" s="148" t="s">
        <v>10</v>
      </c>
      <c r="J5" s="147"/>
      <c r="K5" s="150"/>
      <c r="L5" s="151" t="s">
        <v>138</v>
      </c>
      <c r="M5" s="152"/>
      <c r="N5" s="153"/>
      <c r="O5" s="151" t="s">
        <v>137</v>
      </c>
      <c r="P5" s="152"/>
      <c r="Q5" s="153"/>
      <c r="R5" s="151" t="s">
        <v>24</v>
      </c>
      <c r="S5" s="152"/>
      <c r="T5" s="347" t="s">
        <v>129</v>
      </c>
      <c r="U5" s="348"/>
      <c r="V5" s="347" t="s">
        <v>30</v>
      </c>
      <c r="W5" s="348"/>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5" t="str">
        <f>IF(AA7=1,"won",IF(AB7=1,"tied",IF(AC7=1,"lost","")))</f>
        <v/>
      </c>
      <c r="C7" s="346"/>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50" t="str">
        <f>IF(AA8=1,"won",IF(AB8=1,"tied",IF(AC8=1,"lost","")))</f>
        <v/>
      </c>
      <c r="C8" s="351"/>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5" t="str">
        <f t="shared" ref="B9:B72" si="3">IF(AA9=1,"won",IF(AB9=1,"tied",IF(AC9=1,"lost","")))</f>
        <v/>
      </c>
      <c r="C9" s="346"/>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5" t="str">
        <f t="shared" si="3"/>
        <v/>
      </c>
      <c r="C10" s="346"/>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5" t="str">
        <f t="shared" si="3"/>
        <v/>
      </c>
      <c r="C11" s="346"/>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5" t="str">
        <f t="shared" si="3"/>
        <v/>
      </c>
      <c r="C12" s="346"/>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5" t="str">
        <f t="shared" si="3"/>
        <v/>
      </c>
      <c r="C13" s="346"/>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5" t="str">
        <f t="shared" si="3"/>
        <v/>
      </c>
      <c r="C14" s="346"/>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5" t="str">
        <f t="shared" si="3"/>
        <v/>
      </c>
      <c r="C15" s="346"/>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5" t="str">
        <f t="shared" si="3"/>
        <v/>
      </c>
      <c r="C16" s="346"/>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5" t="str">
        <f t="shared" si="3"/>
        <v/>
      </c>
      <c r="C17" s="346"/>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5" t="str">
        <f t="shared" si="3"/>
        <v/>
      </c>
      <c r="C18" s="346"/>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5" t="str">
        <f t="shared" si="3"/>
        <v/>
      </c>
      <c r="C19" s="346"/>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5" t="str">
        <f t="shared" si="3"/>
        <v/>
      </c>
      <c r="C20" s="346"/>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5" t="str">
        <f t="shared" si="3"/>
        <v/>
      </c>
      <c r="C21" s="346"/>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5" t="str">
        <f t="shared" si="3"/>
        <v/>
      </c>
      <c r="C22" s="346"/>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5" t="str">
        <f t="shared" si="3"/>
        <v/>
      </c>
      <c r="C23" s="346"/>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5" t="str">
        <f t="shared" si="3"/>
        <v/>
      </c>
      <c r="C24" s="346"/>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5" t="str">
        <f t="shared" si="3"/>
        <v/>
      </c>
      <c r="C25" s="346"/>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5" t="str">
        <f t="shared" si="3"/>
        <v/>
      </c>
      <c r="C26" s="346"/>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5" t="str">
        <f t="shared" si="3"/>
        <v/>
      </c>
      <c r="C27" s="346"/>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5" t="str">
        <f t="shared" si="3"/>
        <v/>
      </c>
      <c r="C28" s="346"/>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5" t="str">
        <f t="shared" si="3"/>
        <v/>
      </c>
      <c r="C29" s="346"/>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5" t="str">
        <f t="shared" si="3"/>
        <v/>
      </c>
      <c r="C30" s="346"/>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5" t="str">
        <f t="shared" si="3"/>
        <v/>
      </c>
      <c r="C31" s="346"/>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5" t="str">
        <f t="shared" si="3"/>
        <v/>
      </c>
      <c r="C32" s="346"/>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5" t="str">
        <f t="shared" si="3"/>
        <v/>
      </c>
      <c r="C33" s="346"/>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5" t="str">
        <f t="shared" si="3"/>
        <v/>
      </c>
      <c r="C34" s="346"/>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5" t="str">
        <f t="shared" si="3"/>
        <v/>
      </c>
      <c r="C35" s="346"/>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5" t="str">
        <f t="shared" si="3"/>
        <v/>
      </c>
      <c r="C36" s="346"/>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5" t="str">
        <f t="shared" si="3"/>
        <v/>
      </c>
      <c r="C37" s="346"/>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5" t="str">
        <f t="shared" si="3"/>
        <v/>
      </c>
      <c r="C38" s="346"/>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5" t="str">
        <f t="shared" si="3"/>
        <v/>
      </c>
      <c r="C39" s="346"/>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5" t="str">
        <f t="shared" si="3"/>
        <v/>
      </c>
      <c r="C40" s="346"/>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5" t="str">
        <f t="shared" si="3"/>
        <v/>
      </c>
      <c r="C41" s="346"/>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5" t="str">
        <f t="shared" si="3"/>
        <v/>
      </c>
      <c r="C42" s="346"/>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5" t="str">
        <f t="shared" si="3"/>
        <v/>
      </c>
      <c r="C43" s="346"/>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5" t="str">
        <f t="shared" si="3"/>
        <v/>
      </c>
      <c r="C44" s="346"/>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5" t="str">
        <f t="shared" si="3"/>
        <v/>
      </c>
      <c r="C45" s="346"/>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5" t="str">
        <f t="shared" si="3"/>
        <v/>
      </c>
      <c r="C46" s="346"/>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5" t="str">
        <f t="shared" si="3"/>
        <v/>
      </c>
      <c r="C47" s="346"/>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5" t="str">
        <f t="shared" si="3"/>
        <v/>
      </c>
      <c r="C48" s="346"/>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5" t="str">
        <f t="shared" si="3"/>
        <v/>
      </c>
      <c r="C49" s="346"/>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5" t="str">
        <f t="shared" si="3"/>
        <v/>
      </c>
      <c r="C50" s="346"/>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5" t="str">
        <f t="shared" si="3"/>
        <v/>
      </c>
      <c r="C51" s="346"/>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5" t="str">
        <f t="shared" si="3"/>
        <v/>
      </c>
      <c r="C52" s="346"/>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5" t="str">
        <f t="shared" si="3"/>
        <v/>
      </c>
      <c r="C53" s="346"/>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5" t="str">
        <f t="shared" si="3"/>
        <v/>
      </c>
      <c r="C54" s="346"/>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5" t="str">
        <f t="shared" si="3"/>
        <v/>
      </c>
      <c r="C55" s="346"/>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5" t="str">
        <f t="shared" si="3"/>
        <v/>
      </c>
      <c r="C56" s="346"/>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5" t="str">
        <f t="shared" si="3"/>
        <v/>
      </c>
      <c r="C57" s="346"/>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5" t="str">
        <f t="shared" si="3"/>
        <v/>
      </c>
      <c r="C58" s="346"/>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5" t="str">
        <f t="shared" si="3"/>
        <v/>
      </c>
      <c r="C59" s="346"/>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5" t="str">
        <f t="shared" si="3"/>
        <v/>
      </c>
      <c r="C60" s="346"/>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5" t="str">
        <f t="shared" si="3"/>
        <v/>
      </c>
      <c r="C61" s="346"/>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5" t="str">
        <f t="shared" si="3"/>
        <v/>
      </c>
      <c r="C62" s="346"/>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5" t="str">
        <f t="shared" si="3"/>
        <v/>
      </c>
      <c r="C63" s="346"/>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5" t="str">
        <f t="shared" si="3"/>
        <v/>
      </c>
      <c r="C64" s="346"/>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5" t="str">
        <f t="shared" si="3"/>
        <v/>
      </c>
      <c r="C65" s="346"/>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5" t="str">
        <f t="shared" si="3"/>
        <v/>
      </c>
      <c r="C66" s="346"/>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5" t="str">
        <f t="shared" si="3"/>
        <v/>
      </c>
      <c r="C67" s="346"/>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5" t="str">
        <f t="shared" si="3"/>
        <v/>
      </c>
      <c r="C68" s="346"/>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5" t="str">
        <f t="shared" si="3"/>
        <v/>
      </c>
      <c r="C69" s="346"/>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5" t="str">
        <f t="shared" si="3"/>
        <v/>
      </c>
      <c r="C70" s="346"/>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5" t="str">
        <f t="shared" si="3"/>
        <v/>
      </c>
      <c r="C71" s="346"/>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5" t="str">
        <f t="shared" si="3"/>
        <v/>
      </c>
      <c r="C72" s="346"/>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5" t="str">
        <f t="shared" ref="B73:B136" si="12">IF(AA73=1,"won",IF(AB73=1,"tied",IF(AC73=1,"lost","")))</f>
        <v/>
      </c>
      <c r="C73" s="346"/>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5" t="str">
        <f t="shared" si="12"/>
        <v/>
      </c>
      <c r="C74" s="346"/>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5" t="str">
        <f t="shared" si="12"/>
        <v/>
      </c>
      <c r="C75" s="346"/>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5" t="str">
        <f t="shared" si="12"/>
        <v/>
      </c>
      <c r="C76" s="346"/>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5" t="str">
        <f t="shared" si="12"/>
        <v/>
      </c>
      <c r="C77" s="346"/>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5" t="str">
        <f t="shared" si="12"/>
        <v/>
      </c>
      <c r="C78" s="346"/>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5" t="str">
        <f t="shared" si="12"/>
        <v/>
      </c>
      <c r="C79" s="346"/>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5" t="str">
        <f t="shared" si="12"/>
        <v/>
      </c>
      <c r="C80" s="346"/>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5" t="str">
        <f t="shared" si="12"/>
        <v/>
      </c>
      <c r="C81" s="346"/>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5" t="str">
        <f t="shared" si="12"/>
        <v/>
      </c>
      <c r="C82" s="346"/>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5" t="str">
        <f t="shared" si="12"/>
        <v/>
      </c>
      <c r="C83" s="346"/>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5" t="str">
        <f t="shared" si="12"/>
        <v/>
      </c>
      <c r="C84" s="346"/>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5" t="str">
        <f t="shared" si="12"/>
        <v/>
      </c>
      <c r="C85" s="346"/>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5" t="str">
        <f t="shared" si="12"/>
        <v/>
      </c>
      <c r="C86" s="346"/>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5" t="str">
        <f t="shared" si="12"/>
        <v/>
      </c>
      <c r="C87" s="346"/>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5" t="str">
        <f t="shared" si="12"/>
        <v/>
      </c>
      <c r="C88" s="346"/>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5" t="str">
        <f t="shared" si="12"/>
        <v/>
      </c>
      <c r="C89" s="346"/>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5" t="str">
        <f t="shared" si="12"/>
        <v/>
      </c>
      <c r="C90" s="346"/>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5" t="str">
        <f t="shared" si="12"/>
        <v/>
      </c>
      <c r="C91" s="346"/>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5" t="str">
        <f t="shared" si="12"/>
        <v/>
      </c>
      <c r="C92" s="346"/>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5" t="str">
        <f t="shared" si="12"/>
        <v/>
      </c>
      <c r="C93" s="346"/>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5" t="str">
        <f t="shared" si="12"/>
        <v/>
      </c>
      <c r="C94" s="346"/>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5" t="str">
        <f t="shared" si="12"/>
        <v/>
      </c>
      <c r="C95" s="346"/>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5" t="str">
        <f t="shared" si="12"/>
        <v/>
      </c>
      <c r="C96" s="346"/>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5" t="str">
        <f t="shared" si="12"/>
        <v/>
      </c>
      <c r="C97" s="346"/>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5" t="str">
        <f t="shared" si="12"/>
        <v/>
      </c>
      <c r="C98" s="346"/>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5" t="str">
        <f t="shared" si="12"/>
        <v/>
      </c>
      <c r="C99" s="346"/>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5" t="str">
        <f t="shared" si="12"/>
        <v/>
      </c>
      <c r="C100" s="346"/>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5" t="str">
        <f t="shared" si="12"/>
        <v/>
      </c>
      <c r="C101" s="346"/>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5" t="str">
        <f t="shared" si="12"/>
        <v/>
      </c>
      <c r="C102" s="346"/>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5" t="str">
        <f t="shared" si="12"/>
        <v/>
      </c>
      <c r="C103" s="346"/>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5" t="str">
        <f t="shared" si="12"/>
        <v/>
      </c>
      <c r="C104" s="346"/>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5" t="str">
        <f t="shared" si="12"/>
        <v/>
      </c>
      <c r="C105" s="346"/>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5" t="str">
        <f t="shared" si="12"/>
        <v/>
      </c>
      <c r="C106" s="346"/>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5" t="str">
        <f t="shared" si="12"/>
        <v/>
      </c>
      <c r="C107" s="346"/>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5" t="str">
        <f t="shared" si="12"/>
        <v/>
      </c>
      <c r="C108" s="346"/>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5" t="str">
        <f t="shared" si="12"/>
        <v/>
      </c>
      <c r="C109" s="346"/>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5" t="str">
        <f t="shared" si="12"/>
        <v/>
      </c>
      <c r="C110" s="346"/>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5" t="str">
        <f t="shared" si="12"/>
        <v/>
      </c>
      <c r="C111" s="346"/>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5" t="str">
        <f t="shared" si="12"/>
        <v/>
      </c>
      <c r="C112" s="346"/>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5" t="str">
        <f t="shared" si="12"/>
        <v/>
      </c>
      <c r="C113" s="346"/>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5" t="str">
        <f t="shared" si="12"/>
        <v/>
      </c>
      <c r="C114" s="346"/>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5" t="str">
        <f t="shared" si="12"/>
        <v/>
      </c>
      <c r="C115" s="346"/>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5" t="str">
        <f t="shared" si="12"/>
        <v/>
      </c>
      <c r="C116" s="346"/>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5" t="str">
        <f t="shared" si="12"/>
        <v/>
      </c>
      <c r="C117" s="346"/>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5" t="str">
        <f t="shared" si="12"/>
        <v/>
      </c>
      <c r="C118" s="346"/>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5" t="str">
        <f t="shared" si="12"/>
        <v/>
      </c>
      <c r="C119" s="346"/>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5" t="str">
        <f t="shared" si="12"/>
        <v/>
      </c>
      <c r="C120" s="346"/>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5" t="str">
        <f t="shared" si="12"/>
        <v/>
      </c>
      <c r="C121" s="346"/>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5" t="str">
        <f t="shared" si="12"/>
        <v/>
      </c>
      <c r="C122" s="346"/>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5" t="str">
        <f t="shared" si="12"/>
        <v/>
      </c>
      <c r="C123" s="346"/>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5" t="str">
        <f t="shared" si="12"/>
        <v/>
      </c>
      <c r="C124" s="346"/>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5" t="str">
        <f t="shared" si="12"/>
        <v/>
      </c>
      <c r="C125" s="346"/>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5" t="str">
        <f t="shared" si="12"/>
        <v/>
      </c>
      <c r="C126" s="346"/>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5" t="str">
        <f t="shared" si="12"/>
        <v/>
      </c>
      <c r="C127" s="346"/>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5" t="str">
        <f t="shared" si="12"/>
        <v/>
      </c>
      <c r="C128" s="346"/>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5" t="str">
        <f t="shared" si="12"/>
        <v/>
      </c>
      <c r="C129" s="346"/>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5" t="str">
        <f t="shared" si="12"/>
        <v/>
      </c>
      <c r="C130" s="346"/>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5" t="str">
        <f t="shared" si="12"/>
        <v/>
      </c>
      <c r="C131" s="346"/>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5" t="str">
        <f t="shared" si="12"/>
        <v/>
      </c>
      <c r="C132" s="346"/>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5" t="str">
        <f t="shared" si="12"/>
        <v/>
      </c>
      <c r="C133" s="346"/>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5" t="str">
        <f t="shared" si="12"/>
        <v/>
      </c>
      <c r="C134" s="346"/>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5" t="str">
        <f t="shared" si="12"/>
        <v/>
      </c>
      <c r="C135" s="346"/>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5" t="str">
        <f t="shared" si="12"/>
        <v/>
      </c>
      <c r="C136" s="346"/>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5" t="str">
        <f t="shared" ref="B137:B200" si="19">IF(AA137=1,"won",IF(AB137=1,"tied",IF(AC137=1,"lost","")))</f>
        <v/>
      </c>
      <c r="C137" s="346"/>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5" t="str">
        <f t="shared" si="19"/>
        <v/>
      </c>
      <c r="C138" s="346"/>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5" t="str">
        <f t="shared" si="19"/>
        <v/>
      </c>
      <c r="C139" s="346"/>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5" t="str">
        <f t="shared" si="19"/>
        <v/>
      </c>
      <c r="C140" s="346"/>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5" t="str">
        <f t="shared" si="19"/>
        <v/>
      </c>
      <c r="C141" s="346"/>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5" t="str">
        <f t="shared" si="19"/>
        <v/>
      </c>
      <c r="C142" s="346"/>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5" t="str">
        <f t="shared" si="19"/>
        <v/>
      </c>
      <c r="C143" s="346"/>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5" t="str">
        <f t="shared" si="19"/>
        <v/>
      </c>
      <c r="C144" s="346"/>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5" t="str">
        <f t="shared" si="19"/>
        <v/>
      </c>
      <c r="C145" s="346"/>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5" t="str">
        <f t="shared" si="19"/>
        <v/>
      </c>
      <c r="C146" s="346"/>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5" t="str">
        <f t="shared" si="19"/>
        <v/>
      </c>
      <c r="C147" s="346"/>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5" t="str">
        <f t="shared" si="19"/>
        <v/>
      </c>
      <c r="C148" s="346"/>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5" t="str">
        <f t="shared" si="19"/>
        <v/>
      </c>
      <c r="C149" s="346"/>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5" t="str">
        <f t="shared" si="19"/>
        <v/>
      </c>
      <c r="C150" s="346"/>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5" t="str">
        <f t="shared" si="19"/>
        <v/>
      </c>
      <c r="C151" s="346"/>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5" t="str">
        <f t="shared" si="19"/>
        <v/>
      </c>
      <c r="C152" s="346"/>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5" t="str">
        <f t="shared" si="19"/>
        <v/>
      </c>
      <c r="C153" s="346"/>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5" t="str">
        <f t="shared" si="19"/>
        <v/>
      </c>
      <c r="C154" s="346"/>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5" t="str">
        <f t="shared" si="19"/>
        <v/>
      </c>
      <c r="C155" s="346"/>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5" t="str">
        <f t="shared" si="19"/>
        <v/>
      </c>
      <c r="C156" s="346"/>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5" t="str">
        <f t="shared" si="19"/>
        <v/>
      </c>
      <c r="C157" s="346"/>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5" t="str">
        <f t="shared" si="19"/>
        <v/>
      </c>
      <c r="C158" s="346"/>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5" t="str">
        <f t="shared" si="19"/>
        <v/>
      </c>
      <c r="C159" s="346"/>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5" t="str">
        <f t="shared" si="19"/>
        <v/>
      </c>
      <c r="C160" s="346"/>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5" t="str">
        <f t="shared" si="19"/>
        <v/>
      </c>
      <c r="C161" s="346"/>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5" t="str">
        <f t="shared" si="19"/>
        <v/>
      </c>
      <c r="C162" s="346"/>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5" t="str">
        <f t="shared" si="19"/>
        <v/>
      </c>
      <c r="C163" s="346"/>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5" t="str">
        <f t="shared" si="19"/>
        <v/>
      </c>
      <c r="C164" s="346"/>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5" t="str">
        <f t="shared" si="19"/>
        <v/>
      </c>
      <c r="C165" s="346"/>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5" t="str">
        <f t="shared" si="19"/>
        <v/>
      </c>
      <c r="C166" s="346"/>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5" t="str">
        <f t="shared" si="19"/>
        <v/>
      </c>
      <c r="C167" s="346"/>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5" t="str">
        <f t="shared" si="19"/>
        <v/>
      </c>
      <c r="C168" s="346"/>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5" t="str">
        <f t="shared" si="19"/>
        <v/>
      </c>
      <c r="C169" s="346"/>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5" t="str">
        <f t="shared" si="19"/>
        <v/>
      </c>
      <c r="C170" s="346"/>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5" t="str">
        <f t="shared" si="19"/>
        <v/>
      </c>
      <c r="C171" s="346"/>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5" t="str">
        <f t="shared" si="19"/>
        <v/>
      </c>
      <c r="C172" s="346"/>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5" t="str">
        <f t="shared" si="19"/>
        <v/>
      </c>
      <c r="C173" s="346"/>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5" t="str">
        <f t="shared" si="19"/>
        <v/>
      </c>
      <c r="C174" s="346"/>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5" t="str">
        <f t="shared" si="19"/>
        <v/>
      </c>
      <c r="C175" s="346"/>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5" t="str">
        <f t="shared" si="19"/>
        <v/>
      </c>
      <c r="C176" s="346"/>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5" t="str">
        <f t="shared" si="19"/>
        <v/>
      </c>
      <c r="C177" s="346"/>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5" t="str">
        <f t="shared" si="19"/>
        <v/>
      </c>
      <c r="C178" s="346"/>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5" t="str">
        <f t="shared" si="19"/>
        <v/>
      </c>
      <c r="C179" s="346"/>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5" t="str">
        <f t="shared" si="19"/>
        <v/>
      </c>
      <c r="C180" s="346"/>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5" t="str">
        <f t="shared" si="19"/>
        <v/>
      </c>
      <c r="C181" s="346"/>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5" t="str">
        <f t="shared" si="19"/>
        <v/>
      </c>
      <c r="C182" s="346"/>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5" t="str">
        <f t="shared" si="19"/>
        <v/>
      </c>
      <c r="C183" s="346"/>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5" t="str">
        <f t="shared" si="19"/>
        <v/>
      </c>
      <c r="C184" s="346"/>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5" t="str">
        <f t="shared" si="19"/>
        <v/>
      </c>
      <c r="C185" s="346"/>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5" t="str">
        <f t="shared" si="19"/>
        <v/>
      </c>
      <c r="C186" s="346"/>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5" t="str">
        <f t="shared" si="19"/>
        <v/>
      </c>
      <c r="C187" s="346"/>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5" t="str">
        <f t="shared" si="19"/>
        <v/>
      </c>
      <c r="C188" s="346"/>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5" t="str">
        <f t="shared" si="19"/>
        <v/>
      </c>
      <c r="C189" s="346"/>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5" t="str">
        <f t="shared" si="19"/>
        <v/>
      </c>
      <c r="C190" s="346"/>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5" t="str">
        <f t="shared" si="19"/>
        <v/>
      </c>
      <c r="C191" s="346"/>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5" t="str">
        <f t="shared" si="19"/>
        <v/>
      </c>
      <c r="C192" s="346"/>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5" t="str">
        <f t="shared" si="19"/>
        <v/>
      </c>
      <c r="C193" s="346"/>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5" t="str">
        <f t="shared" si="19"/>
        <v/>
      </c>
      <c r="C194" s="346"/>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5" t="str">
        <f t="shared" si="19"/>
        <v/>
      </c>
      <c r="C195" s="346"/>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5" t="str">
        <f t="shared" si="19"/>
        <v/>
      </c>
      <c r="C196" s="346"/>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5" t="str">
        <f t="shared" si="19"/>
        <v/>
      </c>
      <c r="C197" s="346"/>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5" t="str">
        <f t="shared" si="19"/>
        <v/>
      </c>
      <c r="C198" s="346"/>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5" t="str">
        <f t="shared" si="19"/>
        <v/>
      </c>
      <c r="C199" s="346"/>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5" t="str">
        <f t="shared" si="19"/>
        <v/>
      </c>
      <c r="C200" s="346"/>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5" t="str">
        <f t="shared" ref="B201:B206" si="26">IF(AA201=1,"won",IF(AB201=1,"tied",IF(AC201=1,"lost","")))</f>
        <v/>
      </c>
      <c r="C201" s="346"/>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5" t="str">
        <f t="shared" si="26"/>
        <v/>
      </c>
      <c r="C202" s="346"/>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5" t="str">
        <f t="shared" si="26"/>
        <v/>
      </c>
      <c r="C203" s="346"/>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5" t="str">
        <f t="shared" si="26"/>
        <v/>
      </c>
      <c r="C204" s="346"/>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5" t="str">
        <f t="shared" si="26"/>
        <v/>
      </c>
      <c r="C205" s="346"/>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5" t="str">
        <f t="shared" si="26"/>
        <v/>
      </c>
      <c r="C206" s="346"/>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4</vt:i4>
      </vt:variant>
      <vt:variant>
        <vt:lpstr>Namngivna områden</vt:lpstr>
      </vt:variant>
      <vt:variant>
        <vt:i4>3</vt:i4>
      </vt:variant>
    </vt:vector>
  </HeadingPairs>
  <TitlesOfParts>
    <vt:vector size="7" baseType="lpstr">
      <vt:lpstr>Bill</vt:lpstr>
      <vt:lpstr>Cam</vt:lpstr>
      <vt:lpstr>Match History</vt:lpstr>
      <vt:lpstr>Read me</vt:lpstr>
      <vt:lpstr>Bill!Utskriftsområde</vt:lpstr>
      <vt:lpstr>Cam!Utskriftsområde</vt:lpstr>
      <vt:lpstr>'Match History'!Utskriftsområde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KKF FUNK0253 Forskningslab Funktionsinloggning</cp:lastModifiedBy>
  <cp:lastPrinted>2008-07-09T10:49:50Z</cp:lastPrinted>
  <dcterms:created xsi:type="dcterms:W3CDTF">2001-02-12T07:17:33Z</dcterms:created>
  <dcterms:modified xsi:type="dcterms:W3CDTF">2016-10-11T13:55:30Z</dcterms:modified>
</cp:coreProperties>
</file>