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s="1"/>
  <c r="AQ16" i="4"/>
  <c r="AU16" i="4"/>
  <c r="H16" i="4"/>
  <c r="E16" i="4"/>
  <c r="G16" i="4"/>
  <c r="J16" i="4" l="1"/>
  <c r="J15" i="4"/>
  <c r="J6" i="4"/>
  <c r="J4"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J3"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H5" i="4"/>
  <c r="BV5" i="4"/>
  <c r="I4" i="4" s="1"/>
  <c r="BV8" i="4"/>
  <c r="I7" i="4"/>
  <c r="H6" i="4"/>
  <c r="G5" i="4"/>
  <c r="H3" i="4"/>
  <c r="T38" i="4"/>
  <c r="AU8" i="4" s="1"/>
  <c r="Y19" i="4" s="1"/>
  <c r="I23" i="4" s="1"/>
  <c r="U38" i="4"/>
  <c r="F7" i="4"/>
  <c r="I6" i="4"/>
  <c r="H4" i="4"/>
  <c r="F4" i="4"/>
  <c r="G4" i="4"/>
  <c r="E4" i="4"/>
  <c r="F3" i="4"/>
  <c r="I3" i="4"/>
  <c r="AT8" i="4"/>
  <c r="X8" i="4"/>
  <c r="K8" i="4" s="1"/>
  <c r="AQ8" i="4"/>
  <c r="AR8" i="4"/>
  <c r="AS8" i="4"/>
  <c r="G8" i="4"/>
  <c r="I8" i="4"/>
  <c r="F5" i="4"/>
  <c r="K5" i="4"/>
  <c r="E7" i="4"/>
  <c r="H7" i="4"/>
  <c r="E6" i="4"/>
  <c r="G7" i="4"/>
  <c r="I5" i="4"/>
  <c r="G3" i="4"/>
  <c r="K3" i="4"/>
  <c r="I14" i="4"/>
  <c r="I9" i="4"/>
  <c r="I11" i="4"/>
  <c r="I12" i="4"/>
  <c r="I13" i="4"/>
  <c r="I10" i="4"/>
  <c r="G6" i="4"/>
  <c r="K6" i="4"/>
  <c r="Y8" i="4" l="1"/>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<sst xmlns="http://schemas.openxmlformats.org/spreadsheetml/2006/main" count="2795" uniqueCount="762">
  <si>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</si>
  <si>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</si>
  <si>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</si>
  <si>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</si>
  <si>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</si>
  <si>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</si>
  <si>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</si>
  <si>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</si>
  <si>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</si>
  <si>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</si>
  <si>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</si>
  <si>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</si>
  <si>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</si>
  <si>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</si>
  <si>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</si>
  <si>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</si>
  <si>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</si>
  <si>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</si>
  <si>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</si>
  <si>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</si>
  <si>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</si>
  <si>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</si>
  <si>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</si>
  <si>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</si>
  <si>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</si>
  <si>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</si>
  <si>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</si>
  <si>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</si>
  <si>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</si>
  <si>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</si>
  <si>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</si>
  <si>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</si>
  <si>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</si>
  <si>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</si>
  <si>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</si>
  <si>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</si>
  <si>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</si>
  <si>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</si>
  <si>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</si>
  <si>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</si>
  <si>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</si>
  <si>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</si>
  <si>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</si>
  <si>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</si>
  <si>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</si>
  <si>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</si>
  <si>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</si>
  <si>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</si>
  <si>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</si>
  <si>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</si>
  <si>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</si>
  <si>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</si>
  <si>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</si>
  <si>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</si>
  <si>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</si>
  <si>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</si>
  <si>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</si>
  <si>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</si>
  <si>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</si>
  <si>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</si>
  <si>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</si>
  <si>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</si>
  <si>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</si>
  <si>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</si>
  <si>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</si>
  <si>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</si>
  <si>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</si>
  <si>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</si>
  <si>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</si>
  <si>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</si>
  <si>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</si>
  <si>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</si>
  <si>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</si>
  <si>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</si>
  <si>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</si>
  <si>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</si>
  <si>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</si>
  <si>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</si>
  <si>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</si>
  <si>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</si>
  <si>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</si>
  <si>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</si>
  <si>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</si>
  <si>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</si>
  <si>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</si>
  <si>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</si>
  <si>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</si>
  <si>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</si>
  <si>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</si>
  <si>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</si>
  <si>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</si>
  <si>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</si>
  <si>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</si>
  <si>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</si>
  <si>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</si>
  <si>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</si>
  <si>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</si>
  <si>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</si>
  <si>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</si>
  <si>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</si>
  <si>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</si>
  <si>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</si>
  <si>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</si>
  <si>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</si>
  <si>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</si>
  <si>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</si>
  <si>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</si>
  <si>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</si>
  <si>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</si>
  <si>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</si>
  <si>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</si>
  <si>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</si>
  <si>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</si>
  <si>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</si>
  <si>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</si>
  <si>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</si>
  <si>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</si>
  <si>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</si>
  <si>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</si>
  <si>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</si>
  <si>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</si>
  <si>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</si>
  <si>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</si>
  <si>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</si>
  <si>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</si>
  <si>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</si>
  <si>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</si>
  <si>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</si>
  <si>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</si>
  <si>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</si>
  <si>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</si>
  <si>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</si>
  <si>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</si>
  <si>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</si>
  <si>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</si>
  <si>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</si>
  <si>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</si>
  <si>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</si>
  <si>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</si>
  <si>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</si>
  <si>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</si>
  <si>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</si>
  <si>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</si>
  <si>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</si>
  <si>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</si>
  <si>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</si>
  <si>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</si>
  <si>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</si>
  <si>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</si>
  <si>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</si>
  <si>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</si>
  <si>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</si>
  <si>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</si>
  <si>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</si>
  <si>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</si>
  <si>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</si>
  <si>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</si>
  <si>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</si>
  <si>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</si>
  <si>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</si>
  <si>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</si>
  <si>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</si>
  <si>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</si>
  <si>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</si>
  <si>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</si>
  <si>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</si>
  <si>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</si>
  <si>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</si>
  <si>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</si>
  <si>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</si>
  <si>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</si>
  <si>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</si>
  <si>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</si>
  <si>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</si>
  <si>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</si>
  <si>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</si>
  <si>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</si>
  <si>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</si>
  <si>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</si>
  <si>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</si>
  <si>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</si>
  <si>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</si>
  <si>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</si>
  <si>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</si>
  <si>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</si>
  <si>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</si>
  <si>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</si>
  <si>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</si>
  <si>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</si>
  <si>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</si>
  <si>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</si>
  <si>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</si>
  <si>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</si>
  <si>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</si>
  <si>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</si>
  <si>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</si>
  <si>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</si>
  <si>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</si>
  <si>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</si>
  <si>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</si>
  <si>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</si>
  <si>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</si>
  <si>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</si>
  <si>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</si>
  <si>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</si>
  <si>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</si>
  <si>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</si>
  <si>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</si>
  <si>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</si>
  <si>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</si>
  <si>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</si>
  <si>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</si>
  <si>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</si>
  <si>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</si>
  <si>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</si>
  <si>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</si>
  <si>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</si>
  <si>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</si>
  <si>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</si>
  <si>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</si>
  <si>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</si>
  <si>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</si>
  <si>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</si>
  <si>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</si>
  <si>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</si>
  <si>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</si>
  <si>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</si>
  <si>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</si>
  <si>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</si>
  <si>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</si>
  <si>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</si>
  <si>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</si>
  <si>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</si>
  <si>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</si>
  <si>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</si>
  <si>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</si>
  <si>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</si>
  <si>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</si>
  <si>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</si>
  <si>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</si>
  <si>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</si>
  <si>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</si>
  <si>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</si>
  <si>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</si>
  <si>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</si>
  <si>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</si>
  <si>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</si>
  <si>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</si>
  <si>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</si>
  <si>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</si>
  <si>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</si>
  <si>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</si>
  <si>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</si>
  <si>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</si>
  <si>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</si>
  <si>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</si>
  <si>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</si>
  <si>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</si>
  <si>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</si>
  <si>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</si>
  <si>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</si>
  <si>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</si>
  <si>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</si>
  <si>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</si>
  <si>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</si>
  <si>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</si>
  <si>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</si>
  <si>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</si>
  <si>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</si>
  <si>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</si>
  <si>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</si>
  <si>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</si>
  <si>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</si>
  <si>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</si>
  <si>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</si>
  <si>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</si>
  <si>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</si>
  <si>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</si>
  <si>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</si>
  <si>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</si>
  <si>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</si>
  <si>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</si>
  <si>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</si>
  <si>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</si>
  <si>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</si>
  <si>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</si>
  <si>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</si>
  <si>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</si>
  <si>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</si>
  <si>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</si>
  <si>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</si>
  <si>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</si>
  <si>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</si>
  <si>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</si>
  <si>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</si>
  <si>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</si>
  <si>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</si>
  <si>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</si>
  <si>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</si>
  <si>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</si>
  <si>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</si>
  <si>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</si>
  <si>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</si>
  <si>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</si>
  <si>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</si>
  <si>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</si>
  <si>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</si>
  <si>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</si>
  <si>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</si>
  <si>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</si>
  <si>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</si>
  <si>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</si>
  <si>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</si>
  <si>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</si>
  <si>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</si>
  <si>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</si>
  <si>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</si>
  <si>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</si>
  <si>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</si>
  <si>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</si>
  <si>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</si>
  <si>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</si>
  <si>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</si>
  <si>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</si>
  <si>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</si>
  <si>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</si>
  <si>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</si>
  <si>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</si>
  <si>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</si>
  <si>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</si>
  <si>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</si>
  <si>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</si>
  <si>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</si>
  <si>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</si>
  <si>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</si>
  <si>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</si>
  <si>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</si>
  <si>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</si>
  <si>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</si>
  <si>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</si>
  <si>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</si>
  <si>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</si>
  <si>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</si>
  <si>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</si>
  <si>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</si>
  <si>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</si>
  <si>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</si>
  <si>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</si>
  <si>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</si>
  <si>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</si>
  <si>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</si>
  <si>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</si>
  <si>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</si>
  <si>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</si>
  <si>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</si>
  <si>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</si>
  <si>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</si>
  <si>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</si>
  <si>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</si>
  <si>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</si>
  <si>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</si>
  <si>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</si>
  <si>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</si>
  <si>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</si>
  <si>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</si>
  <si>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</si>
  <si>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</si>
  <si>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</si>
  <si>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</si>
  <si>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</si>
  <si>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</si>
  <si>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</si>
  <si>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</si>
  <si>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</si>
  <si>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</si>
  <si>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</si>
  <si>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</si>
  <si>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</si>
  <si>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</si>
  <si>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</si>
  <si>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</si>
  <si>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</si>
  <si>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</si>
  <si>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</si>
  <si>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</si>
  <si>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</si>
  <si>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</si>
  <si>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</si>
  <si>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</si>
  <si>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</si>
  <si>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</si>
  <si>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</si>
  <si>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</si>
  <si>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</si>
  <si>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</si>
  <si>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</si>
  <si>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</si>
  <si>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</si>
  <si>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</si>
  <si>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</si>
  <si>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</si>
  <si>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</si>
  <si>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</si>
  <si>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</si>
  <si>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</si>
  <si>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</si>
  <si>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</si>
  <si>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</si>
  <si>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</si>
  <si>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</si>
  <si>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</si>
  <si>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</si>
  <si>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</si>
  <si>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</si>
  <si>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</si>
  <si>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</si>
  <si>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</si>
  <si>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</si>
  <si>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</si>
  <si>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</si>
  <si>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</si>
  <si>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</si>
  <si>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</si>
  <si>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</si>
  <si>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</si>
  <si>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</si>
  <si>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</si>
  <si>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</si>
  <si>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</si>
  <si>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</si>
  <si>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</si>
  <si>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</si>
  <si>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</si>
  <si>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</si>
  <si>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</si>
  <si>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</si>
  <si>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</si>
  <si>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</si>
  <si>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</si>
  <si>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</si>
  <si>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</si>
  <si>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</si>
  <si>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</si>
  <si>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</si>
  <si>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</si>
  <si>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</si>
  <si>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</si>
  <si>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</si>
  <si>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</si>
  <si>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</si>
  <si>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</si>
  <si>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</si>
  <si>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</si>
  <si>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</si>
  <si>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</si>
  <si>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</si>
  <si>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</si>
  <si>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</si>
  <si>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</si>
  <si>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</si>
  <si>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</si>
  <si>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</si>
  <si>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</si>
  <si>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</si>
  <si>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</si>
  <si>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</si>
  <si>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</si>
  <si>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</si>
  <si>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</si>
  <si>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</si>
  <si>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</si>
  <si>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</si>
  <si>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</si>
  <si>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</si>
  <si>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</si>
  <si>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</si>
  <si>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</si>
  <si>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</si>
  <si>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</si>
  <si>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</si>
  <si>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</si>
  <si>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</si>
  <si>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</si>
  <si>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</si>
  <si>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</si>
  <si>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</si>
  <si>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</si>
  <si>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</si>
  <si>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</si>
  <si>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</si>
  <si>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</si>
  <si>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</si>
  <si>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</si>
  <si>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</si>
  <si>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</si>
  <si>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</si>
  <si>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</si>
  <si>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</si>
  <si>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</si>
  <si>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</si>
  <si>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</si>
  <si>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</si>
  <si>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</si>
  <si>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</si>
  <si>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</si>
  <si>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</si>
  <si>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</si>
  <si>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</si>
  <si>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</si>
  <si>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</si>
  <si>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</si>
  <si>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</si>
  <si>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</si>
  <si>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</si>
  <si>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</si>
  <si>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</si>
  <si>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</si>
  <si>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</si>
  <si>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</si>
  <si>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</si>
  <si>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</si>
  <si>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</si>
  <si>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</si>
  <si>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</si>
  <si>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</si>
  <si>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</si>
  <si>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</si>
  <si>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</si>
  <si>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</si>
  <si>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</si>
  <si>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</si>
  <si>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</si>
  <si>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</si>
  <si>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</si>
  <si>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</si>
  <si>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</si>
  <si>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</si>
  <si>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</si>
  <si>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</si>
  <si>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</si>
  <si>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</si>
  <si>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</si>
  <si>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</si>
  <si>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</si>
  <si>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</si>
  <si>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</si>
  <si>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</si>
  <si>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</si>
  <si>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</si>
  <si>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</si>
  <si>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</si>
  <si>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</si>
  <si>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</si>
  <si>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</si>
  <si>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</si>
  <si>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</si>
  <si>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</si>
  <si>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</si>
  <si>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</si>
  <si>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</si>
  <si>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</si>
  <si>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</si>
  <si>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</si>
  <si>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</si>
  <si>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</si>
  <si>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</si>
  <si>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</si>
  <si>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</si>
  <si>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</si>
  <si>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</si>
  <si>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</si>
  <si>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</si>
  <si>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</si>
  <si>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</si>
  <si>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</si>
  <si>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</si>
  <si>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</si>
  <si>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</si>
  <si>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</si>
  <si>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</si>
  <si>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</si>
  <si>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</si>
  <si>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</si>
  <si>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</si>
  <si>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</si>
  <si>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</si>
  <si>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</si>
  <si>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</si>
  <si>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</si>
  <si>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</si>
  <si>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</si>
  <si>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</si>
  <si>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</si>
  <si>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</si>
  <si>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</si>
  <si>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</si>
  <si>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</si>
  <si>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</si>
  <si>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</si>
  <si>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</si>
  <si>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</si>
  <si>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</si>
  <si>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</si>
  <si>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</si>
  <si>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</si>
  <si>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</si>
  <si>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</si>
  <si>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</si>
  <si>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</si>
  <si>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</si>
  <si>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</si>
  <si>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</si>
  <si>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</si>
  <si>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</si>
  <si>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</si>
  <si>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</si>
  <si>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</si>
  <si>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</si>
  <si>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</si>
  <si>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</si>
  <si>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</si>
  <si>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</si>
  <si>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</si>
  <si>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</si>
  <si>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</si>
  <si>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</si>
  <si>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</si>
  <si>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</si>
  <si>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</si>
  <si>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</si>
  <si>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</si>
  <si>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</si>
  <si>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</si>
  <si>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</si>
  <si>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</si>
  <si>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</si>
  <si>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</si>
  <si>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</si>
  <si>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</si>
  <si>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</si>
  <si>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</si>
  <si>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</si>
  <si>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</si>
  <si>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</si>
  <si>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</si>
  <si>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</si>
  <si>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</si>
  <si>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</si>
  <si>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</si>
  <si>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</si>
  <si>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</si>
  <si>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</si>
  <si>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</si>
  <si>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</si>
  <si>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</si>
  <si>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</si>
  <si>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</si>
  <si>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</si>
  <si>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</si>
  <si>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</si>
  <si>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</si>
  <si>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</si>
  <si>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</si>
  <si>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</si>
  <si>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</si>
  <si>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</si>
  <si>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</si>
  <si>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</si>
  <si>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</si>
  <si>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</si>
  <si>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</si>
  <si>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</si>
  <si>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</si>
  <si>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</si>
  <si>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</si>
  <si>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</si>
  <si>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</si>
  <si>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</si>
  <si>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</si>
  <si>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</si>
  <si>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</si>
  <si>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</si>
  <si>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</si>
  <si>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</si>
  <si>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</si>
  <si>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</si>
  <si>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</si>
  <si>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</si>
  <si>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</si>
  <si>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</si>
  <si>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</si>
  <si>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</si>
  <si>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</si>
  <si>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</si>
  <si>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</si>
  <si>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</si>
  <si>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</si>
  <si>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</si>
  <si>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</si>
  <si>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</si>
  <si>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</si>
  <si>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</si>
  <si>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</si>
  <si>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</si>
  <si>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</si>
  <si>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</si>
  <si>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</si>
  <si>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</si>
  <si>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</si>
  <si>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</si>
  <si>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</si>
  <si>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</si>
  <si>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</si>
  <si>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</si>
  <si>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</si>
  <si>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</si>
  <si>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</si>
  <si>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</si>
  <si>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</si>
  <si>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</si>
  <si>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</si>
  <si>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</si>
  <si>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</si>
  <si>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</si>
  <si>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</si>
  <si>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</si>
  <si>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</si>
  <si>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</si>
  <si>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</si>
  <si>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</si>
  <si>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</si>
  <si>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</si>
  <si>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</si>
  <si>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</si>
  <si>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</si>
  <si>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</si>
  <si>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</si>
  <si>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</si>
  <si>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</si>
  <si>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</si>
  <si>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</si>
  <si>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</si>
  <si>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</si>
  <si>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</si>
  <si>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</si>
  <si>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</si>
  <si>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</si>
  <si>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</si>
  <si>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</si>
  <si>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</si>
  <si>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</si>
  <si>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</si>
  <si>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</si>
  <si>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</si>
  <si>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</si>
  <si>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</si>
  <si>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</si>
  <si>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</si>
  <si>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</si>
  <si>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</si>
  <si>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Come on Sucker, Lick my Battery!</t>
  </si>
  <si>
    <t>Purplegoo / England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</si>
</sst>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9" val="3"/>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39" val="28"/>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36"/>
</file>

<file path=xl/ctrlProps/ctrlProp41.xml><?xml version="1.0" encoding="utf-8"?>
<formControlPr xmlns="http://schemas.microsoft.com/office/spreadsheetml/2009/9/main" objectType="Drop" dropLines="20" dropStyle="combo" dx="16" fmlaLink="$AJ$5" fmlaRange="$AQ$32:$AQ$87" noThreeD="1" sel="39" val="35"/>
</file>

<file path=xl/ctrlProps/ctrlProp42.xml><?xml version="1.0" encoding="utf-8"?>
<formControlPr xmlns="http://schemas.microsoft.com/office/spreadsheetml/2009/9/main" objectType="Drop" dropLines="20" dropStyle="combo" dx="16" fmlaLink="$AJ$4" fmlaRange="$AQ$32:$AQ$87" noThreeD="1" sel="39" val="26"/>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5" sqref="AB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Human Lineman</v>
      </c>
      <c r="BU2" s="141" t="str">
        <f>HLOOKUP(I$21,BZ$2:CW$16,2,FALSE)</f>
        <v>Human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Ogre</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Mighty Blow, Thick Skull, Throw Team-Mate, Bonehead</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170000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5</v>
      </c>
      <c r="AR3" s="32">
        <f t="shared" ref="AR3:AR18" si="20">VLOOKUP(D3,$AX:$BD,3,FALSE)</f>
        <v>5</v>
      </c>
      <c r="AS3" s="32">
        <f t="shared" ref="AS3:AS18" si="21">VLOOKUP(D3,$AX:$BD,4,FALSE)</f>
        <v>2</v>
      </c>
      <c r="AT3" s="32">
        <f t="shared" ref="AT3:AT18" si="22">VLOOKUP(D3,$AX:$BD,5,FALSE)</f>
        <v>9</v>
      </c>
      <c r="AU3" s="217">
        <f t="shared" ref="AU3:AU18" si="23">IF(L3&lt;&gt;"",0,(IF(D3&lt;&gt;"",VLOOKUP(D3,AX:BD,7,FALSE)+(Z3+T33+U33+V33+W33+X33+Y33)*1000,0)))</f>
        <v>170000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Human Catcher</v>
      </c>
      <c r="BU3" s="141" t="str">
        <f>HLOOKUP(I$21,BZ$2:CW$16,3,FALSE)</f>
        <v>Human Catcher</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Human Blitzer</v>
      </c>
      <c r="E4" s="9">
        <f t="shared" si="5"/>
        <v>7</v>
      </c>
      <c r="F4" s="10">
        <f t="shared" si="6"/>
        <v>3</v>
      </c>
      <c r="G4" s="11">
        <f t="shared" si="7"/>
        <v>3</v>
      </c>
      <c r="H4" s="12">
        <f t="shared" si="8"/>
        <v>8</v>
      </c>
      <c r="I4" s="201" t="str">
        <f t="shared" si="9"/>
        <v xml:space="preserve">Block,  </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7</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Human Thrower</v>
      </c>
      <c r="BU4" s="141" t="str">
        <f>HLOOKUP(I$21,BZ$2:CW$16,4,FALSE)</f>
        <v>Human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Human Blitzer</v>
      </c>
      <c r="E5" s="9">
        <f t="shared" si="5"/>
        <v>7</v>
      </c>
      <c r="F5" s="10">
        <f t="shared" si="6"/>
        <v>3</v>
      </c>
      <c r="G5" s="11">
        <f t="shared" si="7"/>
        <v>3</v>
      </c>
      <c r="H5" s="12">
        <f t="shared" si="8"/>
        <v>8</v>
      </c>
      <c r="I5" s="201" t="str">
        <f t="shared" si="9"/>
        <v xml:space="preserve">Block,  </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7</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Human Blitzer</v>
      </c>
      <c r="BU5" s="141" t="str">
        <f>HLOOKUP(I$21,BZ$2:CW$16,5,FALSE)</f>
        <v>Human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Human Blitzer</v>
      </c>
      <c r="E6" s="9">
        <f t="shared" si="5"/>
        <v>7</v>
      </c>
      <c r="F6" s="10">
        <f t="shared" si="6"/>
        <v>3</v>
      </c>
      <c r="G6" s="11">
        <f t="shared" si="7"/>
        <v>3</v>
      </c>
      <c r="H6" s="12">
        <f t="shared" si="8"/>
        <v>8</v>
      </c>
      <c r="I6" s="201" t="str">
        <f t="shared" si="9"/>
        <v xml:space="preserve">Block,  </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7</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Ogre</v>
      </c>
      <c r="BU6" s="141" t="str">
        <f>HLOOKUP(I$21,BZ$2:CW$16,6,FALSE)</f>
        <v>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Human Blitzer</v>
      </c>
      <c r="E7" s="9">
        <f t="shared" si="5"/>
        <v>7</v>
      </c>
      <c r="F7" s="10">
        <f t="shared" si="6"/>
        <v>3</v>
      </c>
      <c r="G7" s="11">
        <f t="shared" si="7"/>
        <v>3</v>
      </c>
      <c r="H7" s="12">
        <f t="shared" si="8"/>
        <v>8</v>
      </c>
      <c r="I7" s="201" t="str">
        <f t="shared" si="9"/>
        <v xml:space="preserve">Block,  </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7</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*Mighty Zug</v>
      </c>
      <c r="BU7" s="141" t="str">
        <f>HLOOKUP(I$21,BZ$2:CW$16,7,FALSE)</f>
        <v>*Mighty Zug</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Human Thrower</v>
      </c>
      <c r="E8" s="9">
        <f t="shared" si="5"/>
        <v>6</v>
      </c>
      <c r="F8" s="10">
        <f t="shared" si="6"/>
        <v>3</v>
      </c>
      <c r="G8" s="11">
        <f t="shared" si="7"/>
        <v>3</v>
      </c>
      <c r="H8" s="12">
        <f t="shared" si="8"/>
        <v>8</v>
      </c>
      <c r="I8" s="201" t="str">
        <f t="shared" si="9"/>
        <v>Pass,  Sure Hands</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6</v>
      </c>
      <c r="AR8" s="32">
        <f t="shared" si="20"/>
        <v>3</v>
      </c>
      <c r="AS8" s="32">
        <f t="shared" si="21"/>
        <v>3</v>
      </c>
      <c r="AT8" s="32">
        <f t="shared" si="22"/>
        <v>8</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Human Catcher</v>
      </c>
      <c r="E9" s="9">
        <f t="shared" si="5"/>
        <v>8</v>
      </c>
      <c r="F9" s="10">
        <f t="shared" si="6"/>
        <v>2</v>
      </c>
      <c r="G9" s="11">
        <f t="shared" si="7"/>
        <v>3</v>
      </c>
      <c r="H9" s="12">
        <f t="shared" si="8"/>
        <v>7</v>
      </c>
      <c r="I9" s="201" t="str">
        <f t="shared" si="9"/>
        <v>Catch,  Dodge,</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8</v>
      </c>
      <c r="AR9" s="32">
        <f t="shared" si="20"/>
        <v>2</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*Puggy Baconbreath </v>
      </c>
      <c r="BU9" s="141" t="str">
        <f>HLOOKUP(I$21,BZ$2:CW$16,9,FALSE)</f>
        <v xml:space="preserve">*Puggy Baconbreath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Human Lineman</v>
      </c>
      <c r="E10" s="9">
        <f t="shared" si="5"/>
        <v>6</v>
      </c>
      <c r="F10" s="10">
        <f t="shared" si="6"/>
        <v>3</v>
      </c>
      <c r="G10" s="11">
        <f t="shared" si="7"/>
        <v>3</v>
      </c>
      <c r="H10" s="12">
        <f t="shared" si="8"/>
        <v>8</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6</v>
      </c>
      <c r="AR10" s="32">
        <f t="shared" si="20"/>
        <v>3</v>
      </c>
      <c r="AS10" s="32">
        <f t="shared" si="21"/>
        <v>3</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*Griff Oberwald</v>
      </c>
      <c r="BU10" s="141" t="str">
        <f>HLOOKUP(I$21,BZ$2:CW$16,10,FALSE)</f>
        <v>*Griff Oberwald</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Human Lineman</v>
      </c>
      <c r="E11" s="9">
        <f t="shared" si="5"/>
        <v>6</v>
      </c>
      <c r="F11" s="10">
        <f t="shared" si="6"/>
        <v>3</v>
      </c>
      <c r="G11" s="11">
        <f t="shared" si="7"/>
        <v>3</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*Helmut Wulf </v>
      </c>
      <c r="BU11" s="141" t="str">
        <f>HLOOKUP(I$21,BZ$2:CW$16,11,FALSE)</f>
        <v xml:space="preserve">*Helmut Wulf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Human Lineman</v>
      </c>
      <c r="E12" s="9">
        <f t="shared" si="5"/>
        <v>6</v>
      </c>
      <c r="F12" s="10">
        <f t="shared" si="6"/>
        <v>3</v>
      </c>
      <c r="G12" s="11">
        <f t="shared" si="7"/>
        <v>3</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Human Lineman</v>
      </c>
      <c r="E13" s="9">
        <f t="shared" si="5"/>
        <v>6</v>
      </c>
      <c r="F13" s="10">
        <f t="shared" si="6"/>
        <v>3</v>
      </c>
      <c r="G13" s="11">
        <f t="shared" si="7"/>
        <v>3</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Human journeyman</v>
      </c>
      <c r="BU13" s="141" t="str">
        <f>HLOOKUP(I$21,BZ$2:CW$16,13,FALSE)</f>
        <v>Human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Human Lineman</v>
      </c>
      <c r="E14" s="9">
        <f t="shared" si="5"/>
        <v>6</v>
      </c>
      <c r="F14" s="10">
        <f t="shared" si="6"/>
        <v>3</v>
      </c>
      <c r="G14" s="11">
        <f t="shared" si="7"/>
        <v>3</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Human</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30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2016-10-07T16:08:12Z</dcterms:modified>
</cp:coreProperties>
</file>