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1.wmf" ContentType="image/x-wmf"/>
  <Override PartName="/xl/sharedStrings.xml" ContentType="application/vnd.openxmlformats-officedocument.spreadsheetml.sharedStrings+xml"/>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89" firstSheet="0" activeTab="0"/>
  </bookViews>
  <sheets>
    <sheet name="&lt;ENTER TEAM NAME&gt;" sheetId="1" state="visible" r:id="rId2"/>
    <sheet name="Game History" sheetId="2" state="visible" r:id="rId3"/>
    <sheet name="Read Me" sheetId="3" state="visible" r:id="rId4"/>
  </sheets>
  <definedNames>
    <definedName function="false" hidden="false" localSheetId="0" name="_xlnm.Print_Area" vbProcedure="false">'&lt;ENTER TEAM NAME&gt;'!$A$2:$X$27</definedName>
    <definedName function="false" hidden="false" localSheetId="2" name="_xlnm.Print_Area" vbProcedure="false">'Read Me'!$B$1:$B$41</definedName>
    <definedName function="false" hidden="false" localSheetId="0" name="_xlnm.Print_Area" vbProcedure="false">'&lt;ENTER TEAM NAME&gt;'!$A$2:$X$27</definedName>
    <definedName function="false" hidden="false" localSheetId="0" name="_xlnm.Print_Area_0" vbProcedure="false">'&lt;ENTER TEAM NAME&gt;'!$A$2:$X$27</definedName>
    <definedName function="false" hidden="false" localSheetId="1" name="Excel_BuiltIn_Print_Area" vbProcedure="false">'Game History'!$A:$Z</definedName>
    <definedName function="false" hidden="false" localSheetId="2" name="_xlnm.Print_Area" vbProcedure="false">'Read Me'!$B$1:$B$41</definedName>
    <definedName function="false" hidden="false" localSheetId="2" name="_xlnm.Print_Area_0" vbProcedure="false">'Read Me'!$B$1:$B$41</definedName>
  </definedName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<sst xmlns="http://schemas.openxmlformats.org/spreadsheetml/2006/main" count="2474" uniqueCount="430">
  <si>
    <t xml:space="preserve">Increases</t>
  </si>
  <si>
    <t xml:space="preserve">Injuries</t>
  </si>
  <si>
    <t xml:space="preserve">Stat</t>
  </si>
  <si>
    <t xml:space="preserve">Value</t>
  </si>
  <si>
    <t xml:space="preserve">Points</t>
  </si>
  <si>
    <t xml:space="preserve">Upgrades</t>
  </si>
  <si>
    <t xml:space="preserve">Amazon</t>
  </si>
  <si>
    <t xml:space="preserve">Chaos</t>
  </si>
  <si>
    <t xml:space="preserve">Chaos Dwarf</t>
  </si>
  <si>
    <t xml:space="preserve">Chaos Pact</t>
  </si>
  <si>
    <t xml:space="preserve">Dark Elf</t>
  </si>
  <si>
    <t xml:space="preserve">Dwarf</t>
  </si>
  <si>
    <t xml:space="preserve">Elf</t>
  </si>
  <si>
    <t xml:space="preserve">Goblin</t>
  </si>
  <si>
    <t xml:space="preserve">Halfling</t>
  </si>
  <si>
    <t xml:space="preserve">High Elf</t>
  </si>
  <si>
    <t xml:space="preserve">Human</t>
  </si>
  <si>
    <t xml:space="preserve">Khemri</t>
  </si>
  <si>
    <t xml:space="preserve">Lizardmen</t>
  </si>
  <si>
    <t xml:space="preserve">Necromantic</t>
  </si>
  <si>
    <t xml:space="preserve">Norse</t>
  </si>
  <si>
    <t xml:space="preserve">Nurgle</t>
  </si>
  <si>
    <t xml:space="preserve">Ogre</t>
  </si>
  <si>
    <t xml:space="preserve">Orc</t>
  </si>
  <si>
    <t xml:space="preserve">Skaven</t>
  </si>
  <si>
    <t xml:space="preserve">Slann</t>
  </si>
  <si>
    <t xml:space="preserve">Undead</t>
  </si>
  <si>
    <t xml:space="preserve">Underworld</t>
  </si>
  <si>
    <t xml:space="preserve">Vampire</t>
  </si>
  <si>
    <t xml:space="preserve">Wood Elf</t>
  </si>
  <si>
    <t xml:space="preserve">No.</t>
  </si>
  <si>
    <t xml:space="preserve">Name</t>
  </si>
  <si>
    <t xml:space="preserve">Position</t>
  </si>
  <si>
    <t xml:space="preserve">MA</t>
  </si>
  <si>
    <t xml:space="preserve">ST</t>
  </si>
  <si>
    <t xml:space="preserve">AG</t>
  </si>
  <si>
    <t xml:space="preserve">AV</t>
  </si>
  <si>
    <t xml:space="preserve">Skills</t>
  </si>
  <si>
    <t xml:space="preserve">M</t>
  </si>
  <si>
    <t xml:space="preserve">N</t>
  </si>
  <si>
    <t xml:space="preserve">G</t>
  </si>
  <si>
    <t xml:space="preserve">CMP</t>
  </si>
  <si>
    <t xml:space="preserve">TD</t>
  </si>
  <si>
    <t xml:space="preserve">INT</t>
  </si>
  <si>
    <t xml:space="preserve">CAS</t>
  </si>
  <si>
    <t xml:space="preserve">Kills</t>
  </si>
  <si>
    <t xml:space="preserve">MVP</t>
  </si>
  <si>
    <t xml:space="preserve">SPP</t>
  </si>
  <si>
    <t xml:space="preserve"> </t>
  </si>
  <si>
    <t xml:space="preserve">MV</t>
  </si>
  <si>
    <t xml:space="preserve">Amazon Blitzer</t>
  </si>
  <si>
    <t xml:space="preserve">Beastman</t>
  </si>
  <si>
    <t xml:space="preserve">Bull Centaur</t>
  </si>
  <si>
    <t xml:space="preserve">Maurauder</t>
  </si>
  <si>
    <t xml:space="preserve">Assassin</t>
  </si>
  <si>
    <t xml:space="preserve">Dwarf Blitzer</t>
  </si>
  <si>
    <t xml:space="preserve">Elf Blitzer</t>
  </si>
  <si>
    <t xml:space="preserve">High Elf Blitzer</t>
  </si>
  <si>
    <t xml:space="preserve">Human Blitzer</t>
  </si>
  <si>
    <t xml:space="preserve">Skeleton</t>
  </si>
  <si>
    <t xml:space="preserve">Saurus</t>
  </si>
  <si>
    <t xml:space="preserve">Flesh Golem</t>
  </si>
  <si>
    <t xml:space="preserve">Norse Blitzer</t>
  </si>
  <si>
    <t xml:space="preserve">Nurgle Warrior</t>
  </si>
  <si>
    <t xml:space="preserve">Ogre Team Player</t>
  </si>
  <si>
    <t xml:space="preserve">Black Orc</t>
  </si>
  <si>
    <t xml:space="preserve">Gutter Runner</t>
  </si>
  <si>
    <t xml:space="preserve">Slann Blitzer</t>
  </si>
  <si>
    <t xml:space="preserve">Ghoul</t>
  </si>
  <si>
    <t xml:space="preserve">UW Goblin</t>
  </si>
  <si>
    <t xml:space="preserve">Thrall</t>
  </si>
  <si>
    <t xml:space="preserve">Wardancer</t>
  </si>
  <si>
    <t xml:space="preserve">Beast of Nurgle</t>
  </si>
  <si>
    <t xml:space="preserve">Leader</t>
  </si>
  <si>
    <t xml:space="preserve">Amazon Catcher</t>
  </si>
  <si>
    <t xml:space="preserve">Chaos Warrior</t>
  </si>
  <si>
    <t xml:space="preserve">Chaos Dwarf Blocker</t>
  </si>
  <si>
    <t xml:space="preserve">Goblin Renegade</t>
  </si>
  <si>
    <t xml:space="preserve">Dark Elf Blitzer</t>
  </si>
  <si>
    <t xml:space="preserve">Dwarf Blocker</t>
  </si>
  <si>
    <t xml:space="preserve">Elf Catcher</t>
  </si>
  <si>
    <t xml:space="preserve">Bombadier</t>
  </si>
  <si>
    <t xml:space="preserve">Halfling Treeman</t>
  </si>
  <si>
    <t xml:space="preserve">High Elf Catcher</t>
  </si>
  <si>
    <t xml:space="preserve">Human Catcher</t>
  </si>
  <si>
    <t xml:space="preserve">Blitz-Ra</t>
  </si>
  <si>
    <t xml:space="preserve">Skink</t>
  </si>
  <si>
    <t xml:space="preserve">Norse Catcher</t>
  </si>
  <si>
    <t xml:space="preserve">Pestigor</t>
  </si>
  <si>
    <t xml:space="preserve">Snotling</t>
  </si>
  <si>
    <t xml:space="preserve">Orc Blitzer</t>
  </si>
  <si>
    <t xml:space="preserve">Skaven Blitzer</t>
  </si>
  <si>
    <t xml:space="preserve">Slann Catcher</t>
  </si>
  <si>
    <t xml:space="preserve">Mummy</t>
  </si>
  <si>
    <t xml:space="preserve">UW Skaven Blitzer</t>
  </si>
  <si>
    <t xml:space="preserve">Wood Elf Catcher</t>
  </si>
  <si>
    <t xml:space="preserve">block</t>
  </si>
  <si>
    <t xml:space="preserve">Amazon Linewoman</t>
  </si>
  <si>
    <t xml:space="preserve">Minotaur</t>
  </si>
  <si>
    <t xml:space="preserve">Hobgoblin</t>
  </si>
  <si>
    <t xml:space="preserve">Skaven Renegade</t>
  </si>
  <si>
    <t xml:space="preserve">Dark Elf Lineman</t>
  </si>
  <si>
    <t xml:space="preserve">Dwarf Runner</t>
  </si>
  <si>
    <t xml:space="preserve">Elf Lineman</t>
  </si>
  <si>
    <t xml:space="preserve">Fanatic</t>
  </si>
  <si>
    <t xml:space="preserve">#Bertha Bigfist</t>
  </si>
  <si>
    <t xml:space="preserve">High Elf Lineman</t>
  </si>
  <si>
    <t xml:space="preserve">Human Lineman</t>
  </si>
  <si>
    <t xml:space="preserve">Thro-Ra</t>
  </si>
  <si>
    <t xml:space="preserve">Kroxigor</t>
  </si>
  <si>
    <t xml:space="preserve">Werewolf</t>
  </si>
  <si>
    <t xml:space="preserve">Norse Lineman</t>
  </si>
  <si>
    <t xml:space="preserve">Rotter</t>
  </si>
  <si>
    <t xml:space="preserve">Orc Lineman</t>
  </si>
  <si>
    <t xml:space="preserve">Skaven Lineman</t>
  </si>
  <si>
    <t xml:space="preserve">Slann Lineman</t>
  </si>
  <si>
    <t xml:space="preserve">UW Skaven Lineman</t>
  </si>
  <si>
    <t xml:space="preserve">#Count Luthor</t>
  </si>
  <si>
    <t xml:space="preserve">Wood Elf Lineman</t>
  </si>
  <si>
    <t xml:space="preserve">Amazon Thrower</t>
  </si>
  <si>
    <t xml:space="preserve">#Brick Far'th &amp; Boggy</t>
  </si>
  <si>
    <t xml:space="preserve">Dark Elf Renegade</t>
  </si>
  <si>
    <t xml:space="preserve">Dark Elf Runner</t>
  </si>
  <si>
    <t xml:space="preserve">Troll Slayer</t>
  </si>
  <si>
    <t xml:space="preserve">Elf Thrower</t>
  </si>
  <si>
    <t xml:space="preserve">Looney</t>
  </si>
  <si>
    <t xml:space="preserve">#Deeproot Strongbranch</t>
  </si>
  <si>
    <t xml:space="preserve">High Elf Thrower</t>
  </si>
  <si>
    <t xml:space="preserve">Human Thrower</t>
  </si>
  <si>
    <t xml:space="preserve">Tomb Guardian</t>
  </si>
  <si>
    <t xml:space="preserve">#Helmut Wulf</t>
  </si>
  <si>
    <t xml:space="preserve">Wight</t>
  </si>
  <si>
    <t xml:space="preserve">Norse Thrower</t>
  </si>
  <si>
    <t xml:space="preserve">#Bomber Dribblesnot</t>
  </si>
  <si>
    <t xml:space="preserve">Orc Thrower</t>
  </si>
  <si>
    <t xml:space="preserve">Skaven Thrower</t>
  </si>
  <si>
    <t xml:space="preserve">UW Skaven Thrower</t>
  </si>
  <si>
    <t xml:space="preserve">#Crazy Igor</t>
  </si>
  <si>
    <t xml:space="preserve">Wood Elf Thrower</t>
  </si>
  <si>
    <t xml:space="preserve">#Boggy (with Brick Far'th)</t>
  </si>
  <si>
    <t xml:space="preserve">#Grashnak Blackhoof</t>
  </si>
  <si>
    <t xml:space="preserve">Chaos Troll</t>
  </si>
  <si>
    <t xml:space="preserve">Witch Elf</t>
  </si>
  <si>
    <t xml:space="preserve">Deathroller</t>
  </si>
  <si>
    <t xml:space="preserve">#Dolfar Longstride</t>
  </si>
  <si>
    <t xml:space="preserve">Pogoer</t>
  </si>
  <si>
    <t xml:space="preserve">#Morg'n'Thorg</t>
  </si>
  <si>
    <t xml:space="preserve">#Hack Enslash</t>
  </si>
  <si>
    <t xml:space="preserve">#Hemlock</t>
  </si>
  <si>
    <t xml:space="preserve">Zombie</t>
  </si>
  <si>
    <t xml:space="preserve">Norse Werewolf</t>
  </si>
  <si>
    <t xml:space="preserve">Rat Ogre</t>
  </si>
  <si>
    <t xml:space="preserve">Warpstone Troll</t>
  </si>
  <si>
    <t xml:space="preserve">Treeman</t>
  </si>
  <si>
    <t xml:space="preserve">#Hthark the Unstoppable</t>
  </si>
  <si>
    <t xml:space="preserve">Chaos Ogre</t>
  </si>
  <si>
    <t xml:space="preserve">#Eldril Sidewinder</t>
  </si>
  <si>
    <t xml:space="preserve">#Barik Farblast</t>
  </si>
  <si>
    <t xml:space="preserve">Troll</t>
  </si>
  <si>
    <t xml:space="preserve">#Puggy Baconbreath</t>
  </si>
  <si>
    <t xml:space="preserve">#Griff Oberwald</t>
  </si>
  <si>
    <t xml:space="preserve">#Humerus Carpal</t>
  </si>
  <si>
    <t xml:space="preserve">#Lottabottol</t>
  </si>
  <si>
    <t xml:space="preserve">Yhetee</t>
  </si>
  <si>
    <t xml:space="preserve">#Fezglitch</t>
  </si>
  <si>
    <t xml:space="preserve">#J Earlice</t>
  </si>
  <si>
    <t xml:space="preserve">guard</t>
  </si>
  <si>
    <t xml:space="preserve">#Lewdgrip Whiparm</t>
  </si>
  <si>
    <t xml:space="preserve">#Horkon Heartripper</t>
  </si>
  <si>
    <t xml:space="preserve">#Boomer Eziasson</t>
  </si>
  <si>
    <t xml:space="preserve">#Hubris Rakarth</t>
  </si>
  <si>
    <t xml:space="preserve">#Willow Rosebark</t>
  </si>
  <si>
    <t xml:space="preserve">#Ithaca Benoin</t>
  </si>
  <si>
    <t xml:space="preserve">#Glart Smashrip Jr.</t>
  </si>
  <si>
    <t xml:space="preserve">sure hands</t>
  </si>
  <si>
    <t xml:space="preserve">#Roxanna Darknail</t>
  </si>
  <si>
    <t xml:space="preserve">#Lord Borak</t>
  </si>
  <si>
    <t xml:space="preserve">#Nobbla Blackwart</t>
  </si>
  <si>
    <t xml:space="preserve">#Flint Churnblade</t>
  </si>
  <si>
    <t xml:space="preserve">#Jordell Freshbreeze</t>
  </si>
  <si>
    <t xml:space="preserve">#Fungus the Loon</t>
  </si>
  <si>
    <t xml:space="preserve">#Zara the Slayer</t>
  </si>
  <si>
    <t xml:space="preserve">#Prince Moranion</t>
  </si>
  <si>
    <t xml:space="preserve">#Mighty Zug</t>
  </si>
  <si>
    <t xml:space="preserve">#Ramtut III</t>
  </si>
  <si>
    <t xml:space="preserve">#Quetzal Leap</t>
  </si>
  <si>
    <t xml:space="preserve">#Hakflem Skuttlespike</t>
  </si>
  <si>
    <t xml:space="preserve">#Wilhelm Chaney</t>
  </si>
  <si>
    <t xml:space="preserve">wrestle</t>
  </si>
  <si>
    <t xml:space="preserve">#Max Spleenripper</t>
  </si>
  <si>
    <t xml:space="preserve">#Rashnak Backstabber</t>
  </si>
  <si>
    <t xml:space="preserve">#Grim Ironjaw</t>
  </si>
  <si>
    <t xml:space="preserve">#Soaren Hightower</t>
  </si>
  <si>
    <t xml:space="preserve">#Setekh</t>
  </si>
  <si>
    <t xml:space="preserve">#Slibli</t>
  </si>
  <si>
    <t xml:space="preserve">#Icepelt Hammerblow</t>
  </si>
  <si>
    <t xml:space="preserve">#Scrappa Sorehead</t>
  </si>
  <si>
    <t xml:space="preserve">#Ripper</t>
  </si>
  <si>
    <t xml:space="preserve">#Headsplitter</t>
  </si>
  <si>
    <t xml:space="preserve">#Zzharg Madeye</t>
  </si>
  <si>
    <t xml:space="preserve">#Sinnedbad</t>
  </si>
  <si>
    <t xml:space="preserve">#Ugroth Bolgrot</t>
  </si>
  <si>
    <t xml:space="preserve">#Skitter Stab-Stab</t>
  </si>
  <si>
    <t xml:space="preserve">#Varag Ghoul-Chewer</t>
  </si>
  <si>
    <t xml:space="preserve">VALUE OF PLAYERS:</t>
  </si>
  <si>
    <t xml:space="preserve">SPP skill increases</t>
  </si>
  <si>
    <t xml:space="preserve">TROPHIES</t>
  </si>
  <si>
    <t xml:space="preserve">TEAM TABLE</t>
  </si>
  <si>
    <t xml:space="preserve">x</t>
  </si>
  <si>
    <t xml:space="preserve"> gp</t>
  </si>
  <si>
    <t xml:space="preserve">Rookie</t>
  </si>
  <si>
    <t xml:space="preserve">0-5</t>
  </si>
  <si>
    <t xml:space="preserve">TEAM MOTTO</t>
  </si>
  <si>
    <t xml:space="preserve">Rotting all the way</t>
  </si>
  <si>
    <t xml:space="preserve">RE-ROLLS</t>
  </si>
  <si>
    <t xml:space="preserve">Experienced</t>
  </si>
  <si>
    <t xml:space="preserve">6-15</t>
  </si>
  <si>
    <t xml:space="preserve">Spike Trophy</t>
  </si>
  <si>
    <t xml:space="preserve">TEAM NAME</t>
  </si>
  <si>
    <t xml:space="preserve">Da Rottin' Bastards</t>
  </si>
  <si>
    <t xml:space="preserve">FAN FACTOR</t>
  </si>
  <si>
    <t xml:space="preserve">Veteran</t>
  </si>
  <si>
    <t xml:space="preserve">16-30</t>
  </si>
  <si>
    <t xml:space="preserve">Spike Trophy, Dungeon Bowl</t>
  </si>
  <si>
    <t xml:space="preserve">RACE</t>
  </si>
  <si>
    <t xml:space="preserve">&lt;------ SELECT A TEAM</t>
  </si>
  <si>
    <t xml:space="preserve">ASS. COACHES</t>
  </si>
  <si>
    <t xml:space="preserve">Emerging Star</t>
  </si>
  <si>
    <t xml:space="preserve">31-50</t>
  </si>
  <si>
    <t xml:space="preserve">Spike Trophy, Dungeon Bowl, Chaos Cup</t>
  </si>
  <si>
    <t xml:space="preserve">HEAD COACH</t>
  </si>
  <si>
    <t xml:space="preserve">Driesfield</t>
  </si>
  <si>
    <t xml:space="preserve">CHEERLEADERS</t>
  </si>
  <si>
    <t xml:space="preserve">Star</t>
  </si>
  <si>
    <t xml:space="preserve">51-75</t>
  </si>
  <si>
    <t xml:space="preserve">Spike Trophy, Dungeon Bowl, Chaos Cup, Blood Bowl</t>
  </si>
  <si>
    <t xml:space="preserve">TREASURY</t>
  </si>
  <si>
    <t xml:space="preserve"> 000  gp</t>
  </si>
  <si>
    <t xml:space="preserve">APOTHECARY</t>
  </si>
  <si>
    <t xml:space="preserve">Super Star</t>
  </si>
  <si>
    <t xml:space="preserve">76-175</t>
  </si>
  <si>
    <t xml:space="preserve">Spike Trophy, Dungeon Bowl, Blood Bowl</t>
  </si>
  <si>
    <t xml:space="preserve">PETTY CASH</t>
  </si>
  <si>
    <t xml:space="preserve">VALUE OF EXTRAS:</t>
  </si>
  <si>
    <t xml:space="preserve">Legend</t>
  </si>
  <si>
    <t xml:space="preserve">176+</t>
  </si>
  <si>
    <t xml:space="preserve">Spike Trophy, Chaos Cup</t>
  </si>
  <si>
    <t xml:space="preserve">v6.0</t>
  </si>
  <si>
    <t xml:space="preserve">Originally developed for www.arosbb.dk.  Edited for CRP by Richard Andrew (Virral) www.ausbowl.com</t>
  </si>
  <si>
    <t xml:space="preserve">TOTAL VALUE OF TEAM</t>
  </si>
  <si>
    <t xml:space="preserve">Spike Trophy, Chaos Cup, Blood Bowl</t>
  </si>
  <si>
    <t xml:space="preserve">Spike Trophy, Blood Bowl</t>
  </si>
  <si>
    <t xml:space="preserve">Dungeon Bowl</t>
  </si>
  <si>
    <t xml:space="preserve">Dungeon Bowl, Chaos Cup</t>
  </si>
  <si>
    <t xml:space="preserve">Dungeon Bowl, Chaos Cup, Blood Bowl</t>
  </si>
  <si>
    <t xml:space="preserve">Dungeon Bowl, Blood Bowl</t>
  </si>
  <si>
    <t xml:space="preserve">Chaos Cup</t>
  </si>
  <si>
    <t xml:space="preserve">Chaos Cup, Blood Bowl</t>
  </si>
  <si>
    <t xml:space="preserve">Blood Bowl</t>
  </si>
  <si>
    <t xml:space="preserve">PLAYER TABLE</t>
  </si>
  <si>
    <t xml:space="preserve">Cost</t>
  </si>
  <si>
    <t xml:space="preserve">Loner, Hail Mary Pass, Pass, Secret Weapon, Strong Arm, Sure Hands, Thick Skull</t>
  </si>
  <si>
    <t xml:space="preserve">Loner, Bone-head, Break Tackle, Dodge, Mighty Blow, Thick Skull, Throw Team-mate</t>
  </si>
  <si>
    <t xml:space="preserve">Loner, Accurate, Bombadier, Dodge, Right Stuff, Secret Weapon, Stunty</t>
  </si>
  <si>
    <t xml:space="preserve">Loner, Accurate, Block, Bombadier, Secret Weapon, Thick Skull</t>
  </si>
  <si>
    <t xml:space="preserve">Loner, Bone-head, Mighty Blow, Nerves of Steel, Strong Arm, Thick Skull, Throw T-M</t>
  </si>
  <si>
    <t xml:space="preserve">Loner, Regeneration, Block, Hypnotic Gaze, Side Step</t>
  </si>
  <si>
    <t xml:space="preserve">Loner, Dauntless, Regeneration, Thick Skull</t>
  </si>
  <si>
    <t xml:space="preserve">Loner, Block, Mighty Blow, Stand Firm, Strong Arm, Thick Skull, Throw Team-mate</t>
  </si>
  <si>
    <t xml:space="preserve">Loner, Diving Catch, Hail Mary Pass, Kick, Kick-off Return, Pass Block</t>
  </si>
  <si>
    <t xml:space="preserve">Loner, Catch, Dodge, Hypnotic Gaze, Nerves of Steel, Pass Block</t>
  </si>
  <si>
    <t xml:space="preserve">Loner, Ball &amp; Chain, Disturbing Presence, Foul Appearance, No Hands, Secret Weapon</t>
  </si>
  <si>
    <t xml:space="preserve">Loner, Block, Chainsaw, Secret Weapon, Thick Skull</t>
  </si>
  <si>
    <t xml:space="preserve">Loner, Ball &amp; Chain, Mighty Blow, No Hands, Secret Weapon, Stunty</t>
  </si>
  <si>
    <t xml:space="preserve">Loner, Block, Claw, Juggernaut</t>
  </si>
  <si>
    <t xml:space="preserve">Loner, Frenzy, Horns, Mighty Blow, Thick Skull</t>
  </si>
  <si>
    <t xml:space="preserve">Loner, Block, Dodge, Fend, Sprint, Sure Feet</t>
  </si>
  <si>
    <t xml:space="preserve">Loner, Block, Dauntless, Frenzy, Multiple Block, Thick Skull</t>
  </si>
  <si>
    <t xml:space="preserve">Loner, Dodge, Right Stuff, Stunty</t>
  </si>
  <si>
    <t xml:space="preserve">Loner, Chainsaw, Regeneration, Secret Weapon, Side Step</t>
  </si>
  <si>
    <t xml:space="preserve">Loner, Dodge, Extra Arms, Prehensile Tail, Two Heads</t>
  </si>
  <si>
    <t xml:space="preserve">Loner, Frenzy, Mighty Blow, Prehensile Tail</t>
  </si>
  <si>
    <t xml:space="preserve">Loner, Chainsaw, Secret Weapon, Stand Firm</t>
  </si>
  <si>
    <t xml:space="preserve">Loner, Block, Dodge, Side Step, Jump Up, Stab, Stunty</t>
  </si>
  <si>
    <t xml:space="preserve">Loner, Dodge, Leap, Multiple Block, Shadowing, Stab</t>
  </si>
  <si>
    <t xml:space="preserve">Loner, Block, Break Tackle, Juggernaut, Sprint, Sure Feet, Thick Skull</t>
  </si>
  <si>
    <t xml:space="preserve">Loner, Block, Dirty Player, Jump Up, Mighty Blow, Strip Ball</t>
  </si>
  <si>
    <t xml:space="preserve">Loner, Catch, Dodge, Regeneration, Nerves of Steel</t>
  </si>
  <si>
    <t xml:space="preserve">Loner, Claws, Disturbing Presence, Frenzy, Regeneration</t>
  </si>
  <si>
    <t xml:space="preserve">Loner, Accurate, Dump Off, Nerves of Steel, Pass, Regeneration, Sure Hands</t>
  </si>
  <si>
    <t xml:space="preserve">Loner, Catch, Diving Catch, Dodge, Sprint</t>
  </si>
  <si>
    <t xml:space="preserve">Loner, Block, Diving Catch, Dodge, Leap, Side Step</t>
  </si>
  <si>
    <t xml:space="preserve">Loner, Pass, Strong Arm, Sure Hands, Tentacles</t>
  </si>
  <si>
    <t xml:space="preserve">Loner, Block, Dirty Player, Mighty Blow</t>
  </si>
  <si>
    <t xml:space="preserve">Loner, Catch, Diving Tackle, Jump Up, Leap, Pass Block, Shadowing, Very Long Legs</t>
  </si>
  <si>
    <t xml:space="preserve">Loner, Chainsaw, Secret Weapon</t>
  </si>
  <si>
    <t xml:space="preserve">Loner, Block, Mighty Blow</t>
  </si>
  <si>
    <t xml:space="preserve">Loner, Block, Mighty Blow, Thick Skull, Throw Team-mate</t>
  </si>
  <si>
    <t xml:space="preserve">Loner, Block, Dodge, Chainsaw, Secret Weapon, Stunty</t>
  </si>
  <si>
    <t xml:space="preserve">Loner, Block, Dauntless, Tackle, Wrestle</t>
  </si>
  <si>
    <t xml:space="preserve">Loner, Block, Dodge, Nerves of Steel, Right Stuff, Stunty</t>
  </si>
  <si>
    <t xml:space="preserve">Loner, Catch, Diving Catch, Fend, Kick-off Return, Leap, Nerves of Steel, V Long Legs</t>
  </si>
  <si>
    <t xml:space="preserve">Loner, Break Tackle, Mighty Blow, Regeneration, Wrestle</t>
  </si>
  <si>
    <t xml:space="preserve">Loner, Dodge, Side Step, Sneaky Git, Stab</t>
  </si>
  <si>
    <t xml:space="preserve">Loner, Grab, Mighty Blow, Regeneration, Throw Team-mate</t>
  </si>
  <si>
    <t xml:space="preserve">Loner, Dodge, Frenzy, Jump Up, Juggernaut, Leap</t>
  </si>
  <si>
    <t xml:space="preserve">Loner, Dirty Player, Dodge, Leap, Right Stuff, Sprint, Stunty, Sure Feet, V Long Legs</t>
  </si>
  <si>
    <t xml:space="preserve">Loner, Block, Break Tackle, Juggernaut, Regeneration, Strip Ball</t>
  </si>
  <si>
    <t xml:space="preserve">Loner, Dodge, Prehensile Tail, Shadowing, Stab</t>
  </si>
  <si>
    <t xml:space="preserve">Loner, Block, Jump Up, Pass Block, Regen, Secret Weapon, Side Step, Stab</t>
  </si>
  <si>
    <t xml:space="preserve">Loner, Block, Grab, Guard, Stand Firm</t>
  </si>
  <si>
    <t xml:space="preserve">Loner, Fend, Kick-off Return, Pass, Safe Throw, Sure Hands, Strong Arm</t>
  </si>
  <si>
    <t xml:space="preserve">Loner, Block, Jump Up, Mighty Blow, Thick Skull</t>
  </si>
  <si>
    <t xml:space="preserve">Loner, Catch, Claws, Frenzy, Regeneration, Wrestle</t>
  </si>
  <si>
    <t xml:space="preserve">Loner, Dauntless, Side Step, Thick Skull</t>
  </si>
  <si>
    <t xml:space="preserve">Loner, Block, Dauntless, Dodge, Jump Up, Stab, Stakes</t>
  </si>
  <si>
    <t xml:space="preserve">Loner, H-M Pass, Pass, S Weapon, Strong Arm, Sure Hands, Tackle, Thick Skull</t>
  </si>
  <si>
    <t xml:space="preserve">Dodge, Block</t>
  </si>
  <si>
    <t xml:space="preserve">Dodge, Catch</t>
  </si>
  <si>
    <t xml:space="preserve">Dodge</t>
  </si>
  <si>
    <t xml:space="preserve">Dodge, Pass</t>
  </si>
  <si>
    <t xml:space="preserve">Shadowing, Stab</t>
  </si>
  <si>
    <t xml:space="preserve">Loner, Dist Pres, Foul Appearance, MB, Nurgle's Rot, Really Stupid, Regen, Tentacles</t>
  </si>
  <si>
    <t xml:space="preserve">Horns</t>
  </si>
  <si>
    <t xml:space="preserve">Black Orc Blocker</t>
  </si>
  <si>
    <t xml:space="preserve">Block, Regeneration</t>
  </si>
  <si>
    <t xml:space="preserve">Bombadier, Dodge, Secret Weapon, Stunty</t>
  </si>
  <si>
    <t xml:space="preserve">Sprint, Sure Feet, Thick Skull</t>
  </si>
  <si>
    <t xml:space="preserve">Block, Tackle, Thick Skull</t>
  </si>
  <si>
    <t xml:space="preserve">Block</t>
  </si>
  <si>
    <t xml:space="preserve">Dump-Off</t>
  </si>
  <si>
    <t xml:space="preserve">Loner, Break Tackle, DP, Juggernaut, MB, No Hands, Secret Weapon, Stand Firm</t>
  </si>
  <si>
    <t xml:space="preserve">Block, Thick Skull</t>
  </si>
  <si>
    <t xml:space="preserve">Sure Hands, Thick Skull</t>
  </si>
  <si>
    <t xml:space="preserve">Block, Side Step</t>
  </si>
  <si>
    <t xml:space="preserve">Catch, Nerves of Steel</t>
  </si>
  <si>
    <t xml:space="preserve">Pass</t>
  </si>
  <si>
    <t xml:space="preserve">Ball &amp; Chain, No Hands, Secret Weapon, Stunty</t>
  </si>
  <si>
    <t xml:space="preserve">Regeneration, Stand Firm, Thick Skull</t>
  </si>
  <si>
    <t xml:space="preserve">Right Stuff, Dodge, Stunty,</t>
  </si>
  <si>
    <t xml:space="preserve">Right Stuff,  Dodge,  Stunty,</t>
  </si>
  <si>
    <t xml:space="preserve">Mighty Blow, Stand Firm, Strong Arm, Take Root, Thick Skull, Throw Team-mate</t>
  </si>
  <si>
    <t xml:space="preserve">Catch</t>
  </si>
  <si>
    <t xml:space="preserve">Pass, Safe Throw</t>
  </si>
  <si>
    <t xml:space="preserve">Catch,  Dodge</t>
  </si>
  <si>
    <t xml:space="preserve">Sure Hands, Pass</t>
  </si>
  <si>
    <t xml:space="preserve">Decay, Regeneration</t>
  </si>
  <si>
    <t xml:space="preserve">Khemri Skeleton</t>
  </si>
  <si>
    <t xml:space="preserve">Regeneration, Thick Skull</t>
  </si>
  <si>
    <t xml:space="preserve">Loner, Bone-head, Mighty Blow, Prehensile Tail, Thick Skull</t>
  </si>
  <si>
    <t xml:space="preserve">Chainsaw, Secret Weapon, Stunty</t>
  </si>
  <si>
    <t xml:space="preserve">Loner, Frenzy, Horns, Mighty Blow, Thick Skull, Wild Animal</t>
  </si>
  <si>
    <t xml:space="preserve">Mighty Blow, Regeneration</t>
  </si>
  <si>
    <t xml:space="preserve">Block,  Frenzy,  Jump Up</t>
  </si>
  <si>
    <t xml:space="preserve">Block, Dauntless</t>
  </si>
  <si>
    <t xml:space="preserve">Block,  Pass</t>
  </si>
  <si>
    <t xml:space="preserve">Disturbing Presence, Foul Appearance, Nurgle's Rot, Regeneration</t>
  </si>
  <si>
    <t xml:space="preserve">Loner, Bone-head, Mighty Blow, Thick Skull, Throw Team-Mate</t>
  </si>
  <si>
    <t xml:space="preserve">Bone-head, Mighty Blow, Thick Skull, Throw Team-Mate</t>
  </si>
  <si>
    <t xml:space="preserve">Pass,  Sure Hands</t>
  </si>
  <si>
    <t xml:space="preserve">Horns, Nurgle's Rot, Regeneration</t>
  </si>
  <si>
    <t xml:space="preserve">Dodge, Leap, Stunty, Very Long Legs</t>
  </si>
  <si>
    <t xml:space="preserve">Loner, Frenzy, Mighty Blow, Prehensile Tail, Wild Animal</t>
  </si>
  <si>
    <t xml:space="preserve">Decay, Nurgle's Rot</t>
  </si>
  <si>
    <t xml:space="preserve">Dodge, Stunty</t>
  </si>
  <si>
    <t xml:space="preserve">Dodge, Right Stuff, Side Step, Stunty, Titchy</t>
  </si>
  <si>
    <t xml:space="preserve">Loner, Claws, Disturbing Presence, Frenzy, Wild Animal</t>
  </si>
  <si>
    <t xml:space="preserve">Pass, Regeneration, Sure Hands</t>
  </si>
  <si>
    <t xml:space="preserve">Loner, Mighty Blow, Stand Firm, Strong Arm, Take Root, Thick Skull, Throw Team-mate</t>
  </si>
  <si>
    <t xml:space="preserve">Loner, Always Hungry, Mighty Blow, Really Stupid, Regeneration, Throw Team-mate</t>
  </si>
  <si>
    <t xml:space="preserve">Block, Dauntless, Frenzy, Thick Skull</t>
  </si>
  <si>
    <t xml:space="preserve">Frenzy</t>
  </si>
  <si>
    <t xml:space="preserve">Blood Lust, Hypnotic Gaze, Regeneration</t>
  </si>
  <si>
    <t xml:space="preserve">Animosity, Dodge, Right Stuff, Stunty</t>
  </si>
  <si>
    <t xml:space="preserve">Animosity</t>
  </si>
  <si>
    <t xml:space="preserve">Leap, Very Long Legs</t>
  </si>
  <si>
    <t xml:space="preserve">Diving Catch, Leap, Very Long Legs</t>
  </si>
  <si>
    <t xml:space="preserve">Diving Tackle, Jump Up, Leap, Very Long Legs</t>
  </si>
  <si>
    <t xml:space="preserve">Block,  Dodge,  Leap</t>
  </si>
  <si>
    <t xml:space="preserve">Claws, Frenzy, Regeneration</t>
  </si>
  <si>
    <t xml:space="preserve">Dodge, Right Stuff, Stunty</t>
  </si>
  <si>
    <t xml:space="preserve">Animosity, Pass, Sure Hands</t>
  </si>
  <si>
    <t xml:space="preserve">Animosity, Block</t>
  </si>
  <si>
    <t xml:space="preserve">Dodge,  Frenzy,  Jump Up</t>
  </si>
  <si>
    <t xml:space="preserve">Catch,  Dodge, Sprint</t>
  </si>
  <si>
    <t xml:space="preserve">Regeneration</t>
  </si>
  <si>
    <t xml:space="preserve">won</t>
  </si>
  <si>
    <t xml:space="preserve">tied</t>
  </si>
  <si>
    <t xml:space="preserve">lost</t>
  </si>
  <si>
    <t xml:space="preserve">TDs</t>
  </si>
  <si>
    <t xml:space="preserve">Cas</t>
  </si>
  <si>
    <t xml:space="preserve">BH</t>
  </si>
  <si>
    <t xml:space="preserve">SI</t>
  </si>
  <si>
    <t xml:space="preserve">Avg.</t>
  </si>
  <si>
    <t xml:space="preserve">gate</t>
  </si>
  <si>
    <t xml:space="preserve">fans</t>
  </si>
  <si>
    <t xml:space="preserve">$$</t>
  </si>
  <si>
    <t xml:space="preserve">Career results for</t>
  </si>
  <si>
    <t xml:space="preserve">Statistics</t>
  </si>
  <si>
    <t xml:space="preserve">-</t>
  </si>
  <si>
    <t xml:space="preserve">000</t>
  </si>
  <si>
    <t xml:space="preserve">Result</t>
  </si>
  <si>
    <t xml:space="preserve">Opponent</t>
  </si>
  <si>
    <t xml:space="preserve">Gate</t>
  </si>
  <si>
    <t xml:space="preserve">Fans</t>
  </si>
  <si>
    <t xml:space="preserve">Winnings</t>
  </si>
  <si>
    <t xml:space="preserve">Notes</t>
  </si>
  <si>
    <t xml:space="preserve">kgp</t>
  </si>
  <si>
    <t xml:space="preserve">latest update: 15 February 2007</t>
  </si>
  <si>
    <t xml:space="preserve">The Roster</t>
  </si>
  <si>
    <t xml:space="preserve">As a general note White Cells are drop down fields, Blue cells are for user entry, Grey cells populate or calculate depending on selections or entries of white and blue.  Users will be able to change the colour of the white and blue fields but should note that they may cause confusion with these instructions.</t>
  </si>
  <si>
    <t xml:space="preserve">The team name, the players' names, the head coach demand no further explanation.  The icon in the bottom left corner can be replaced with the team emblem, Commissioners should also update the Header to change the name of the League before sending the blank rosters out to coaches.</t>
  </si>
  <si>
    <t xml:space="preserve">Start out by choosing the team race from the drop down menu.</t>
  </si>
  <si>
    <t xml:space="preserve">After that you can insert players to the team - the drop down menus under player type shows you a list of what players the chosen race can hire. The roster cannot prevent you exceeding position limitations but will display a message above the team motto if you do.  To remove a position select the blank value at the top of the drop down or press &lt;space&gt; after selecting the cell.</t>
  </si>
  <si>
    <t xml:space="preserve">When choosing a player for your team, all the information for that specific player type will automatically follow - the MA, AG, ST and AV characteristics, the skills and traits and the price are information that will be entered automatically. Star players are eligible for their full price.  Some Skills have been abbreviated to ensure they fit within the cell size e.g. Mighty Blow is displayed as MB, Throw Team Mate as Throw TM, Regenerate as Regen etc.</t>
  </si>
  <si>
    <t xml:space="preserve">In the Re-rolls, Fan Factor, Assistant Coaches, Cheerleaders and Apothecary cells you should enter a numeric value - and yes, you can only have one apothecary, but a numeric value is required so simply enter a "1".  The Re-Roll price will alter according to the chosen race and if an apothecary can not be taken for that team the label and cost will not appear so if any value is entered it will not count towards team cost.</t>
  </si>
  <si>
    <t xml:space="preserve">Whenever you change a player's achieved performances (number of TDs, casualties and such), the SPP will be recalculated. The slightly darker column named kills is not used in the calculation - that cell is for the fun of keeping track of how many of the inflicted casualties were fatalities.  The small column just right of the Upgrades will show the number of upgrades a player is entitled to according to his amount of SPP.</t>
  </si>
  <si>
    <t xml:space="preserve">The blue column labelled Upgrades allows you to enter new skills that the player has gained.  If a skill is selected from a set that the player does not normally have access to (i.e. by rolling a double) prefix the name with an * e.g. an Ogre taking dodge and Multiple Block would have "*Dodge, Multiple Block".  New skills increase player cost by 20k (or 30k if obtained through a double).  If a stat increased is rolled you should type the change e.g. "MA +1" to prevent confusion of the number of skills.</t>
  </si>
  <si>
    <t xml:space="preserve">The darker blue column labelled M is for "miss next match" - write an "M" or whatever you like. Players missing a match do not contribute to the team value for that match. The column "N" is for the number of niggling injuries and is a numeric field as the number of niggling injuries now adds to the Injury roll.  </t>
  </si>
  <si>
    <t xml:space="preserve">Just after the M and N columns is a light blue column with a G heading.  This is for recording the number of games that the player has participated in (whether you record the game if they never leave the reserves is up to you).  The column is not used for anything but can provide interesting statistics over time.</t>
  </si>
  <si>
    <t xml:space="preserve">The 2 sets of four narrow columns at the far right labelled MA, AG, ST and AV are for stat increase/decreases, the columns are coloured to match the upgrades and injuries columns.  If a player gains in strength, enter +1 in the first ST cell the same colour as the upgrades column, and the player's stat characteristic will be updated. For decreases due to injury enter a number in the second set of columns the same colour as the M and N columns. The system will not allow you to enter adjustments to increase stats above 10 or reduce to below 1 and if this occurs an error message will appear below the players skills listing.  Whenever a stat is increased the value of the player will change automatically based on values from LRB5.</t>
  </si>
  <si>
    <t xml:space="preserve">The team value is calculated automatically on basis of the team value and petty cash.</t>
  </si>
  <si>
    <t xml:space="preserve">When entering values into treasury or petty cash, only write the thousands (the three "0"s are already present in the next cell)</t>
  </si>
  <si>
    <t xml:space="preserve">The white Trophies field allows you to select from a drop down of the major trophies currently held by the team, the list contains the combinations of the 4 standard Majors.  The Trophies field below Re-Rolls will populate depending the value chose from the drop down and will increase the Team Value by the relevant amount depending on the cost of the Team Re-Rolls.</t>
  </si>
  <si>
    <t xml:space="preserve">The Fan Favourite skill gained with the Spike Trophy should be typed in the Upgrades field as Fan Favourite, the value of the player will then increase by 30k.</t>
  </si>
  <si>
    <t xml:space="preserve">The History</t>
  </si>
  <si>
    <t xml:space="preserve">On this sheet the Blue cells are for entering data, the White cells are automatically calculated.</t>
  </si>
  <si>
    <t xml:space="preserve">The scores of TD, BH, SI and kills will assume that the first number is your score and the second is your opponent's. So entering 2-1 under TD means that you won while a 1-2 means you lost.</t>
  </si>
  <si>
    <t xml:space="preserve">When a TD result is entered the system will know the outcome of the match, and the statistics will be updated.</t>
  </si>
  <si>
    <t xml:space="preserve">Note that the Game History sheet contains 200 rows so will print out 6 pages unless otherwise specified.</t>
  </si>
</sst>
</file>

<file path=xl/styles.xml><?xml version="1.0" encoding="utf-8"?>
<styleSheet xmlns="http://schemas.openxmlformats.org/spreadsheetml/2006/main">
  <numFmts count="6">
    <numFmt numFmtId="164" formatCode="General"/>
    <numFmt numFmtId="165" formatCode="#,##0"/>
    <numFmt numFmtId="166" formatCode="@"/>
    <numFmt numFmtId="167" formatCode="0"/>
    <numFmt numFmtId="168" formatCode="0%"/>
    <numFmt numFmtId="169" formatCode="0.0"/>
  </numFmts>
  <fonts count="49">
    <font>
      <sz val="12"/>
      <name val="Times New Roman"/>
      <family val="1"/>
      <charset val="1"/>
    </font>
    <font>
      <sz val="10"/>
      <name val="Arial"/>
      <family val="0"/>
    </font>
    <font>
      <sz val="10"/>
      <name val="Arial"/>
      <family val="0"/>
    </font>
    <font>
      <sz val="10"/>
      <name val="Arial"/>
      <family val="0"/>
    </font>
    <font>
      <sz val="7"/>
      <name val="Times New Roman"/>
      <family val="1"/>
      <charset val="1"/>
    </font>
    <font>
      <sz val="12"/>
      <color rgb="FFFF0000"/>
      <name val="Times New Roman"/>
      <family val="1"/>
      <charset val="1"/>
    </font>
    <font>
      <b val="true"/>
      <sz val="12"/>
      <name val="Times New Roman"/>
      <family val="1"/>
      <charset val="1"/>
    </font>
    <font>
      <b val="true"/>
      <sz val="8"/>
      <color rgb="FFFF0000"/>
      <name val="Arial"/>
      <family val="2"/>
      <charset val="1"/>
    </font>
    <font>
      <sz val="8"/>
      <name val="Arial"/>
      <family val="2"/>
      <charset val="1"/>
    </font>
    <font>
      <sz val="6.5"/>
      <name val="Arial"/>
      <family val="2"/>
      <charset val="1"/>
    </font>
    <font>
      <sz val="6"/>
      <name val="Arial"/>
      <family val="2"/>
      <charset val="1"/>
    </font>
    <font>
      <sz val="9"/>
      <color rgb="FFFF0000"/>
      <name val="Arial"/>
      <family val="2"/>
      <charset val="1"/>
    </font>
    <font>
      <b val="true"/>
      <sz val="8"/>
      <name val="Arial"/>
      <family val="2"/>
      <charset val="1"/>
    </font>
    <font>
      <sz val="7"/>
      <name val="Arial"/>
      <family val="2"/>
      <charset val="1"/>
    </font>
    <font>
      <b val="true"/>
      <sz val="7"/>
      <color rgb="FF800000"/>
      <name val="Arial"/>
      <family val="2"/>
      <charset val="1"/>
    </font>
    <font>
      <sz val="10"/>
      <color rgb="FFFF0000"/>
      <name val="Arial"/>
      <family val="2"/>
      <charset val="1"/>
    </font>
    <font>
      <sz val="7"/>
      <color rgb="FFFFFFFF"/>
      <name val="Times New Roman"/>
      <family val="1"/>
      <charset val="1"/>
    </font>
    <font>
      <sz val="8"/>
      <name val="Times New Roman"/>
      <family val="1"/>
      <charset val="1"/>
    </font>
    <font>
      <sz val="12"/>
      <color rgb="FFFFFFFF"/>
      <name val="Times New Roman"/>
      <family val="1"/>
      <charset val="1"/>
    </font>
    <font>
      <sz val="12"/>
      <color rgb="FF969696"/>
      <name val="Times New Roman"/>
      <family val="1"/>
      <charset val="1"/>
    </font>
    <font>
      <b val="true"/>
      <sz val="10"/>
      <color rgb="FF969696"/>
      <name val="Arial"/>
      <family val="2"/>
      <charset val="1"/>
    </font>
    <font>
      <sz val="8"/>
      <color rgb="FF969696"/>
      <name val="Arial"/>
      <family val="2"/>
      <charset val="1"/>
    </font>
    <font>
      <sz val="8"/>
      <color rgb="FF333333"/>
      <name val="Arial"/>
      <family val="2"/>
      <charset val="1"/>
    </font>
    <font>
      <sz val="7"/>
      <color rgb="FF333333"/>
      <name val="Arial"/>
      <family val="2"/>
      <charset val="1"/>
    </font>
    <font>
      <sz val="6"/>
      <color rgb="FF333333"/>
      <name val="Arial"/>
      <family val="2"/>
      <charset val="1"/>
    </font>
    <font>
      <b val="true"/>
      <sz val="9"/>
      <name val="Arial"/>
      <family val="2"/>
      <charset val="1"/>
    </font>
    <font>
      <sz val="8"/>
      <color rgb="FF000000"/>
      <name val="Arial"/>
      <family val="2"/>
      <charset val="1"/>
    </font>
    <font>
      <sz val="11"/>
      <name val="Times New Roman"/>
      <family val="1"/>
      <charset val="1"/>
    </font>
    <font>
      <sz val="10"/>
      <name val="Times New Roman"/>
      <family val="1"/>
      <charset val="1"/>
    </font>
    <font>
      <b val="true"/>
      <sz val="10"/>
      <name val="Arial"/>
      <family val="2"/>
      <charset val="1"/>
    </font>
    <font>
      <sz val="7"/>
      <color rgb="FF808080"/>
      <name val="Arial"/>
      <family val="2"/>
      <charset val="1"/>
    </font>
    <font>
      <sz val="7"/>
      <color rgb="FFFF0000"/>
      <name val="Times New Roman"/>
      <family val="1"/>
      <charset val="1"/>
    </font>
    <font>
      <sz val="12"/>
      <color rgb="FF000000"/>
      <name val="Times New Roman"/>
      <family val="1"/>
      <charset val="1"/>
    </font>
    <font>
      <sz val="9"/>
      <color rgb="FFFF0000"/>
      <name val="Times New Roman"/>
      <family val="1"/>
      <charset val="1"/>
    </font>
    <font>
      <b val="true"/>
      <sz val="12"/>
      <color rgb="FFFF0000"/>
      <name val="Times New Roman"/>
      <family val="1"/>
      <charset val="1"/>
    </font>
    <font>
      <b val="true"/>
      <sz val="9"/>
      <color rgb="FFFF0000"/>
      <name val="Times New Roman"/>
      <family val="1"/>
      <charset val="1"/>
    </font>
    <font>
      <sz val="8"/>
      <color rgb="FFFF0000"/>
      <name val="Times New Roman"/>
      <family val="1"/>
      <charset val="1"/>
    </font>
    <font>
      <sz val="9"/>
      <color rgb="FFFFCC99"/>
      <name val="Arial"/>
      <family val="2"/>
      <charset val="1"/>
    </font>
    <font>
      <sz val="9"/>
      <color rgb="FF808000"/>
      <name val="Arial"/>
      <family val="2"/>
      <charset val="1"/>
    </font>
    <font>
      <sz val="9"/>
      <color rgb="FF993300"/>
      <name val="Arial"/>
      <family val="2"/>
      <charset val="1"/>
    </font>
    <font>
      <b val="true"/>
      <sz val="12"/>
      <name val="Arial"/>
      <family val="2"/>
      <charset val="1"/>
    </font>
    <font>
      <sz val="10"/>
      <name val="Arial"/>
      <family val="2"/>
      <charset val="1"/>
    </font>
    <font>
      <sz val="12"/>
      <name val="Arial"/>
      <family val="2"/>
      <charset val="1"/>
    </font>
    <font>
      <sz val="9"/>
      <name val="Arial"/>
      <family val="2"/>
      <charset val="1"/>
    </font>
    <font>
      <sz val="11"/>
      <name val="Arial"/>
      <family val="2"/>
      <charset val="1"/>
    </font>
    <font>
      <sz val="20"/>
      <name val="comic"/>
      <family val="5"/>
      <charset val="1"/>
    </font>
    <font>
      <sz val="7"/>
      <color rgb="FFFFFFFF"/>
      <name val="Arial"/>
      <family val="2"/>
      <charset val="1"/>
    </font>
    <font>
      <sz val="9"/>
      <color rgb="FFFFFFFF"/>
      <name val="Arial"/>
      <family val="2"/>
      <charset val="1"/>
    </font>
    <font>
      <sz val="1"/>
      <name val="Arial"/>
      <family val="2"/>
      <charset val="1"/>
    </font>
  </fonts>
  <fills count="10">
    <fill>
      <patternFill patternType="none"/>
    </fill>
    <fill>
      <patternFill patternType="gray125"/>
    </fill>
    <fill>
      <patternFill patternType="solid">
        <fgColor rgb="FF808080"/>
        <bgColor rgb="FF969696"/>
      </patternFill>
    </fill>
    <fill>
      <patternFill patternType="solid">
        <fgColor rgb="FFC0C0C0"/>
        <bgColor rgb="FFCCCCFF"/>
      </patternFill>
    </fill>
    <fill>
      <patternFill patternType="solid">
        <fgColor rgb="FFCCFFFF"/>
        <bgColor rgb="FFCCFFFF"/>
      </patternFill>
    </fill>
    <fill>
      <patternFill patternType="solid">
        <fgColor rgb="FFFFFFFF"/>
        <bgColor rgb="FFFFFFCC"/>
      </patternFill>
    </fill>
    <fill>
      <patternFill patternType="solid">
        <fgColor rgb="FF99CCFF"/>
        <bgColor rgb="FFCCCCFF"/>
      </patternFill>
    </fill>
    <fill>
      <patternFill patternType="solid">
        <fgColor rgb="FF00FFFF"/>
        <bgColor rgb="FF00FFFF"/>
      </patternFill>
    </fill>
    <fill>
      <patternFill patternType="solid">
        <fgColor rgb="FF969696"/>
        <bgColor rgb="FF808080"/>
      </patternFill>
    </fill>
    <fill>
      <patternFill patternType="solid">
        <fgColor rgb="FFCC99FF"/>
        <bgColor rgb="FF9999FF"/>
      </patternFill>
    </fill>
  </fills>
  <borders count="51">
    <border diagonalUp="false" diagonalDown="false">
      <left/>
      <right/>
      <top/>
      <bottom/>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style="medium"/>
      <right style="medium"/>
      <top style="medium"/>
      <bottom style="medium"/>
      <diagonal/>
    </border>
    <border diagonalUp="false" diagonalDown="false">
      <left style="thin"/>
      <right style="medium"/>
      <top style="medium"/>
      <bottom style="medium"/>
      <diagonal/>
    </border>
    <border diagonalUp="false" diagonalDown="false">
      <left style="thin"/>
      <right style="thin"/>
      <top style="medium"/>
      <bottom style="medium"/>
      <diagonal/>
    </border>
    <border diagonalUp="false" diagonalDown="false">
      <left/>
      <right style="thin"/>
      <top style="medium"/>
      <bottom style="medium"/>
      <diagonal/>
    </border>
    <border diagonalUp="false" diagonalDown="false">
      <left style="thin"/>
      <right/>
      <top style="medium"/>
      <bottom style="medium"/>
      <diagonal/>
    </border>
    <border diagonalUp="false" diagonalDown="false">
      <left style="medium"/>
      <right style="thin"/>
      <top style="thin"/>
      <bottom style="thin"/>
      <diagonal/>
    </border>
    <border diagonalUp="false" diagonalDown="false">
      <left style="medium"/>
      <right style="medium"/>
      <top/>
      <bottom/>
      <diagonal/>
    </border>
    <border diagonalUp="false" diagonalDown="false">
      <left/>
      <right style="thin"/>
      <top/>
      <bottom/>
      <diagonal/>
    </border>
    <border diagonalUp="false" diagonalDown="false">
      <left/>
      <right style="thin"/>
      <top/>
      <bottom style="medium"/>
      <diagonal/>
    </border>
    <border diagonalUp="false" diagonalDown="false">
      <left/>
      <right/>
      <top/>
      <bottom style="medium"/>
      <diagonal/>
    </border>
    <border diagonalUp="false" diagonalDown="false">
      <left style="thin"/>
      <right style="thin"/>
      <top style="thin"/>
      <bottom style="thin"/>
      <diagonal/>
    </border>
    <border diagonalUp="false" diagonalDown="false">
      <left style="medium"/>
      <right style="thin"/>
      <top style="medium"/>
      <bottom style="medium"/>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right/>
      <top style="medium"/>
      <bottom/>
      <diagonal/>
    </border>
    <border diagonalUp="false" diagonalDown="false">
      <left/>
      <right/>
      <top style="medium"/>
      <bottom style="thin"/>
      <diagonal/>
    </border>
    <border diagonalUp="false" diagonalDown="false">
      <left style="medium"/>
      <right style="medium"/>
      <top style="medium"/>
      <bottom style="thin"/>
      <diagonal/>
    </border>
    <border diagonalUp="false" diagonalDown="false">
      <left style="thin"/>
      <right style="medium"/>
      <top style="medium"/>
      <bottom style="thin"/>
      <diagonal/>
    </border>
    <border diagonalUp="false" diagonalDown="false">
      <left/>
      <right/>
      <top style="thin"/>
      <bottom style="thin"/>
      <diagonal/>
    </border>
    <border diagonalUp="false" diagonalDown="false">
      <left style="medium"/>
      <right style="medium"/>
      <top style="thin"/>
      <bottom style="thin"/>
      <diagonal/>
    </border>
    <border diagonalUp="false" diagonalDown="false">
      <left style="thin"/>
      <right style="medium"/>
      <top style="thin"/>
      <bottom style="thin"/>
      <diagonal/>
    </border>
    <border diagonalUp="false" diagonalDown="false">
      <left/>
      <right/>
      <top style="thin"/>
      <bottom style="medium"/>
      <diagonal/>
    </border>
    <border diagonalUp="false" diagonalDown="false">
      <left style="medium"/>
      <right style="thin"/>
      <top style="thin"/>
      <bottom/>
      <diagonal/>
    </border>
    <border diagonalUp="false" diagonalDown="false">
      <left style="thin"/>
      <right style="thin"/>
      <top style="thin"/>
      <bottom/>
      <diagonal/>
    </border>
    <border diagonalUp="false" diagonalDown="false">
      <left style="medium"/>
      <right style="medium"/>
      <top style="thin"/>
      <bottom/>
      <diagonal/>
    </border>
    <border diagonalUp="false" diagonalDown="false">
      <left style="medium"/>
      <right style="medium"/>
      <top/>
      <bottom style="medium"/>
      <diagonal/>
    </border>
    <border diagonalUp="false" diagonalDown="false">
      <left style="thin"/>
      <right/>
      <top/>
      <bottom/>
      <diagonal/>
    </border>
    <border diagonalUp="false" diagonalDown="false">
      <left style="medium"/>
      <right/>
      <top/>
      <bottom/>
      <diagonal/>
    </border>
    <border diagonalUp="false" diagonalDown="false">
      <left style="medium"/>
      <right/>
      <top style="medium"/>
      <bottom style="thin"/>
      <diagonal/>
    </border>
    <border diagonalUp="false" diagonalDown="false">
      <left style="medium"/>
      <right style="medium"/>
      <top style="medium"/>
      <bottom/>
      <diagonal/>
    </border>
    <border diagonalUp="false" diagonalDown="false">
      <left style="thin"/>
      <right/>
      <top style="medium"/>
      <bottom style="thin"/>
      <diagonal/>
    </border>
    <border diagonalUp="false" diagonalDown="false">
      <left/>
      <right style="medium"/>
      <top style="medium"/>
      <bottom style="thin"/>
      <diagonal/>
    </border>
    <border diagonalUp="false" diagonalDown="false">
      <left style="medium"/>
      <right/>
      <top style="thin"/>
      <bottom/>
      <diagonal/>
    </border>
    <border diagonalUp="false" diagonalDown="false">
      <left/>
      <right/>
      <top style="thin"/>
      <bottom/>
      <diagonal/>
    </border>
    <border diagonalUp="false" diagonalDown="false">
      <left/>
      <right style="medium"/>
      <top style="thin"/>
      <bottom/>
      <diagonal/>
    </border>
    <border diagonalUp="false" diagonalDown="false">
      <left style="medium"/>
      <right/>
      <top/>
      <bottom style="medium"/>
      <diagonal/>
    </border>
    <border diagonalUp="false" diagonalDown="false">
      <left style="thin"/>
      <right style="thin"/>
      <top/>
      <bottom style="medium"/>
      <diagonal/>
    </border>
    <border diagonalUp="false" diagonalDown="false">
      <left/>
      <right style="medium"/>
      <top/>
      <bottom style="medium"/>
      <diagonal/>
    </border>
    <border diagonalUp="false" diagonalDown="false">
      <left/>
      <right/>
      <top/>
      <bottom style="thin"/>
      <diagonal/>
    </border>
    <border diagonalUp="false" diagonalDown="false">
      <left/>
      <right style="medium"/>
      <top/>
      <bottom/>
      <diagonal/>
    </border>
    <border diagonalUp="false" diagonalDown="false">
      <left style="medium"/>
      <right/>
      <top style="thin"/>
      <bottom style="thin"/>
      <diagonal/>
    </border>
    <border diagonalUp="false" diagonalDown="false">
      <left/>
      <right style="medium"/>
      <top style="thin"/>
      <bottom style="thin"/>
      <diagonal/>
    </border>
    <border diagonalUp="false" diagonalDown="false">
      <left style="thin"/>
      <right/>
      <top style="thin"/>
      <bottom style="thin"/>
      <diagonal/>
    </border>
    <border diagonalUp="false" diagonalDown="false">
      <left style="thin"/>
      <right style="thin"/>
      <top/>
      <bottom/>
      <diagonal/>
    </border>
    <border diagonalUp="false" diagonalDown="false">
      <left style="thin"/>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8" fontId="0" fillId="0" borderId="0" applyFont="true" applyBorder="false" applyAlignment="true" applyProtection="false">
      <alignment horizontal="general" vertical="bottom" textRotation="0" wrapText="false" indent="0" shrinkToFit="false"/>
    </xf>
  </cellStyleXfs>
  <cellXfs count="281">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true"/>
    </xf>
    <xf numFmtId="164" fontId="0" fillId="0" borderId="0" xfId="0" applyFont="true" applyBorder="false" applyAlignment="false" applyProtection="true">
      <alignment horizontal="general" vertical="bottom" textRotation="0" wrapText="false" indent="0" shrinkToFit="false"/>
      <protection locked="true" hidden="true"/>
    </xf>
    <xf numFmtId="164" fontId="5" fillId="0" borderId="0" xfId="0" applyFont="true" applyBorder="false" applyAlignment="false" applyProtection="true">
      <alignment horizontal="general" vertical="bottom" textRotation="0" wrapText="false" indent="0" shrinkToFit="false"/>
      <protection locked="true" hidden="tru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2" borderId="1" xfId="0" applyFont="true" applyBorder="true" applyAlignment="true" applyProtection="false">
      <alignment horizontal="left" vertical="bottom" textRotation="0" wrapText="false" indent="0" shrinkToFit="false"/>
      <protection locked="true" hidden="false"/>
    </xf>
    <xf numFmtId="164" fontId="0" fillId="2" borderId="2" xfId="0" applyFont="false" applyBorder="true" applyAlignment="false" applyProtection="false">
      <alignment horizontal="general" vertical="bottom" textRotation="0" wrapText="false" indent="0" shrinkToFit="false"/>
      <protection locked="true" hidden="false"/>
    </xf>
    <xf numFmtId="164" fontId="0" fillId="2" borderId="1" xfId="0" applyFont="true" applyBorder="true" applyAlignment="false" applyProtection="false">
      <alignment horizontal="general" vertical="bottom" textRotation="0" wrapText="false" indent="0" shrinkToFit="false"/>
      <protection locked="true" hidden="false"/>
    </xf>
    <xf numFmtId="164" fontId="0" fillId="2" borderId="3" xfId="0" applyFont="false" applyBorder="tru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true"/>
    </xf>
    <xf numFmtId="164" fontId="6" fillId="0" borderId="0" xfId="0" applyFont="true" applyBorder="true" applyAlignment="false" applyProtection="true">
      <alignment horizontal="general" vertical="bottom" textRotation="0" wrapText="false" indent="0" shrinkToFit="false"/>
      <protection locked="true" hidden="true"/>
    </xf>
    <xf numFmtId="164" fontId="7" fillId="0" borderId="0" xfId="0" applyFont="true" applyBorder="true" applyAlignment="true" applyProtection="true">
      <alignment horizontal="general" vertical="center" textRotation="0" wrapText="false" indent="0" shrinkToFit="false"/>
      <protection locked="true" hidden="true"/>
    </xf>
    <xf numFmtId="164" fontId="7" fillId="0" borderId="0" xfId="0" applyFont="true" applyBorder="true" applyAlignment="true" applyProtection="true">
      <alignment horizontal="left" vertical="center" textRotation="0" wrapText="false" indent="0" shrinkToFit="false"/>
      <protection locked="true" hidden="true"/>
    </xf>
    <xf numFmtId="164" fontId="8" fillId="2" borderId="4" xfId="0" applyFont="true" applyBorder="true" applyAlignment="true" applyProtection="true">
      <alignment horizontal="center" vertical="center" textRotation="0" wrapText="false" indent="0" shrinkToFit="false"/>
      <protection locked="true" hidden="true"/>
    </xf>
    <xf numFmtId="164" fontId="8" fillId="2" borderId="2" xfId="0" applyFont="true" applyBorder="true" applyAlignment="true" applyProtection="true">
      <alignment horizontal="center" vertical="center" textRotation="0" wrapText="false" indent="0" shrinkToFit="false"/>
      <protection locked="true" hidden="true"/>
    </xf>
    <xf numFmtId="164" fontId="8" fillId="2" borderId="5" xfId="0" applyFont="true" applyBorder="true" applyAlignment="true" applyProtection="true">
      <alignment horizontal="center" vertical="center" textRotation="0" wrapText="false" indent="0" shrinkToFit="true"/>
      <protection locked="true" hidden="true"/>
    </xf>
    <xf numFmtId="164" fontId="8" fillId="2" borderId="1" xfId="0" applyFont="true" applyBorder="true" applyAlignment="true" applyProtection="true">
      <alignment horizontal="center" vertical="center" textRotation="0" wrapText="false" indent="0" shrinkToFit="false"/>
      <protection locked="true" hidden="true"/>
    </xf>
    <xf numFmtId="164" fontId="8" fillId="2" borderId="6" xfId="0" applyFont="true" applyBorder="true" applyAlignment="true" applyProtection="true">
      <alignment horizontal="center" vertical="center" textRotation="0" wrapText="false" indent="0" shrinkToFit="false"/>
      <protection locked="true" hidden="true"/>
    </xf>
    <xf numFmtId="164" fontId="8" fillId="2" borderId="7" xfId="0" applyFont="true" applyBorder="true" applyAlignment="true" applyProtection="true">
      <alignment horizontal="center" vertical="center" textRotation="0" wrapText="false" indent="0" shrinkToFit="false"/>
      <protection locked="true" hidden="true"/>
    </xf>
    <xf numFmtId="164" fontId="8" fillId="2" borderId="3" xfId="0" applyFont="true" applyBorder="true" applyAlignment="true" applyProtection="true">
      <alignment horizontal="center" vertical="center" textRotation="0" wrapText="false" indent="0" shrinkToFit="false"/>
      <protection locked="true" hidden="true"/>
    </xf>
    <xf numFmtId="164" fontId="9" fillId="2" borderId="6" xfId="0" applyFont="true" applyBorder="true" applyAlignment="true" applyProtection="true">
      <alignment horizontal="center" vertical="center" textRotation="0" wrapText="false" indent="0" shrinkToFit="false"/>
      <protection locked="true" hidden="true"/>
    </xf>
    <xf numFmtId="164" fontId="9" fillId="2" borderId="2" xfId="0" applyFont="true" applyBorder="true" applyAlignment="true" applyProtection="true">
      <alignment horizontal="center" vertical="center" textRotation="0" wrapText="false" indent="0" shrinkToFit="false"/>
      <protection locked="true" hidden="true"/>
    </xf>
    <xf numFmtId="164" fontId="9" fillId="2" borderId="5" xfId="0" applyFont="true" applyBorder="true" applyAlignment="true" applyProtection="true">
      <alignment horizontal="center" vertical="center" textRotation="0" wrapText="false" indent="0" shrinkToFit="false"/>
      <protection locked="true" hidden="true"/>
    </xf>
    <xf numFmtId="164" fontId="8" fillId="2" borderId="4" xfId="0" applyFont="true" applyBorder="true" applyAlignment="true" applyProtection="true">
      <alignment horizontal="center" vertical="center" textRotation="0" wrapText="false" indent="0" shrinkToFit="false"/>
      <protection locked="true" hidden="false"/>
    </xf>
    <xf numFmtId="164" fontId="10" fillId="2" borderId="2" xfId="0" applyFont="true" applyBorder="true" applyAlignment="true" applyProtection="true">
      <alignment horizontal="center" vertical="center" textRotation="0" wrapText="false" indent="0" shrinkToFit="false"/>
      <protection locked="true" hidden="true"/>
    </xf>
    <xf numFmtId="164" fontId="10" fillId="2" borderId="6" xfId="0" applyFont="true" applyBorder="true" applyAlignment="true" applyProtection="true">
      <alignment horizontal="center" vertical="center" textRotation="0" wrapText="false" indent="0" shrinkToFit="false"/>
      <protection locked="true" hidden="true"/>
    </xf>
    <xf numFmtId="164" fontId="10" fillId="2" borderId="3" xfId="0" applyFont="true" applyBorder="true" applyAlignment="true" applyProtection="true">
      <alignment horizontal="center" vertical="center" textRotation="0" wrapText="false" indent="0" shrinkToFit="false"/>
      <protection locked="true" hidden="true"/>
    </xf>
    <xf numFmtId="164" fontId="0" fillId="0" borderId="0" xfId="0" applyFont="true" applyBorder="true" applyAlignment="false" applyProtection="true">
      <alignment horizontal="general" vertical="bottom" textRotation="0" wrapText="false" indent="0" shrinkToFit="false"/>
      <protection locked="true" hidden="true"/>
    </xf>
    <xf numFmtId="164" fontId="10" fillId="0" borderId="0" xfId="0" applyFont="true" applyBorder="true" applyAlignment="true" applyProtection="true">
      <alignment horizontal="general" vertical="center" textRotation="0" wrapText="false" indent="0" shrinkToFit="false"/>
      <protection locked="true" hidden="true"/>
    </xf>
    <xf numFmtId="165" fontId="10" fillId="0" borderId="0" xfId="0" applyFont="true" applyBorder="true" applyAlignment="true" applyProtection="true">
      <alignment horizontal="general" vertical="center" textRotation="0" wrapText="false" indent="0" shrinkToFit="false"/>
      <protection locked="true" hidden="true"/>
    </xf>
    <xf numFmtId="164" fontId="10" fillId="0" borderId="0" xfId="0" applyFont="true" applyBorder="true" applyAlignment="true" applyProtection="true">
      <alignment horizontal="right" vertical="center" textRotation="0" wrapText="false" indent="0" shrinkToFit="false"/>
      <protection locked="true" hidden="true"/>
    </xf>
    <xf numFmtId="164" fontId="0" fillId="0" borderId="0" xfId="0" applyFont="true" applyBorder="false" applyAlignment="true" applyProtection="true">
      <alignment horizontal="right" vertical="bottom" textRotation="0" wrapText="false" indent="0" shrinkToFit="false"/>
      <protection locked="true" hidden="true"/>
    </xf>
    <xf numFmtId="164" fontId="0" fillId="0" borderId="0" xfId="0" applyFont="false" applyBorder="false" applyAlignment="true" applyProtection="true">
      <alignment horizontal="left" vertical="bottom" textRotation="0" wrapText="false" indent="0" shrinkToFit="false"/>
      <protection locked="true" hidden="true"/>
    </xf>
    <xf numFmtId="164" fontId="11" fillId="0" borderId="0" xfId="0" applyFont="true" applyBorder="true" applyAlignment="true" applyProtection="true">
      <alignment horizontal="general" vertical="center" textRotation="0" wrapText="false" indent="0" shrinkToFit="true"/>
      <protection locked="true" hidden="true"/>
    </xf>
    <xf numFmtId="164" fontId="11" fillId="0" borderId="0" xfId="0" applyFont="true" applyBorder="false" applyAlignment="true" applyProtection="true">
      <alignment horizontal="general" vertical="center" textRotation="0" wrapText="false" indent="0" shrinkToFit="true"/>
      <protection locked="true" hidden="true"/>
    </xf>
    <xf numFmtId="164" fontId="8" fillId="3" borderId="4" xfId="0" applyFont="true" applyBorder="true" applyAlignment="true" applyProtection="true">
      <alignment horizontal="center" vertical="center" textRotation="0" wrapText="false" indent="0" shrinkToFit="false"/>
      <protection locked="true" hidden="true"/>
    </xf>
    <xf numFmtId="164" fontId="12" fillId="4" borderId="1" xfId="0" applyFont="true" applyBorder="true" applyAlignment="true" applyProtection="true">
      <alignment horizontal="general" vertical="center" textRotation="0" wrapText="false" indent="0" shrinkToFit="true"/>
      <protection locked="false" hidden="false"/>
    </xf>
    <xf numFmtId="164" fontId="8" fillId="0" borderId="5" xfId="0" applyFont="true" applyBorder="true" applyAlignment="true" applyProtection="true">
      <alignment horizontal="center" vertical="center" textRotation="0" wrapText="false" indent="0" shrinkToFit="true"/>
      <protection locked="false" hidden="true"/>
    </xf>
    <xf numFmtId="164" fontId="12" fillId="3" borderId="1" xfId="0" applyFont="true" applyBorder="true" applyAlignment="true" applyProtection="true">
      <alignment horizontal="center" vertical="center" textRotation="0" wrapText="false" indent="0" shrinkToFit="false"/>
      <protection locked="true" hidden="true"/>
    </xf>
    <xf numFmtId="164" fontId="13" fillId="5" borderId="1" xfId="0" applyFont="true" applyBorder="true" applyAlignment="true" applyProtection="true">
      <alignment horizontal="center" vertical="center" textRotation="0" wrapText="true" indent="0" shrinkToFit="true"/>
      <protection locked="true" hidden="true"/>
    </xf>
    <xf numFmtId="164" fontId="13" fillId="4" borderId="7" xfId="0" applyFont="true" applyBorder="true" applyAlignment="true" applyProtection="true">
      <alignment horizontal="center" vertical="center" textRotation="0" wrapText="true" indent="0" shrinkToFit="false"/>
      <protection locked="false" hidden="false"/>
    </xf>
    <xf numFmtId="164" fontId="10" fillId="3" borderId="3" xfId="0" applyFont="true" applyBorder="true" applyAlignment="true" applyProtection="true">
      <alignment horizontal="center" vertical="center" textRotation="0" wrapText="false" indent="0" shrinkToFit="false"/>
      <protection locked="true" hidden="true"/>
    </xf>
    <xf numFmtId="164" fontId="14" fillId="6" borderId="4" xfId="0" applyFont="true" applyBorder="true" applyAlignment="true" applyProtection="true">
      <alignment horizontal="center" vertical="center" textRotation="0" wrapText="false" indent="0" shrinkToFit="false"/>
      <protection locked="false" hidden="false"/>
    </xf>
    <xf numFmtId="164" fontId="8" fillId="4" borderId="2" xfId="0" applyFont="true" applyBorder="true" applyAlignment="true" applyProtection="true">
      <alignment horizontal="center" vertical="center" textRotation="0" wrapText="false" indent="0" shrinkToFit="true"/>
      <protection locked="false" hidden="false"/>
    </xf>
    <xf numFmtId="164" fontId="8" fillId="7" borderId="6" xfId="0" applyFont="true" applyBorder="true" applyAlignment="true" applyProtection="true">
      <alignment horizontal="center" vertical="center" textRotation="0" wrapText="false" indent="0" shrinkToFit="true"/>
      <protection locked="false" hidden="false"/>
    </xf>
    <xf numFmtId="164" fontId="8" fillId="7" borderId="2" xfId="0" applyFont="true" applyBorder="true" applyAlignment="true" applyProtection="true">
      <alignment horizontal="center" vertical="center" textRotation="0" wrapText="false" indent="0" shrinkToFit="true"/>
      <protection locked="false" hidden="false"/>
    </xf>
    <xf numFmtId="164" fontId="10" fillId="4" borderId="2" xfId="0" applyFont="true" applyBorder="true" applyAlignment="true" applyProtection="true">
      <alignment horizontal="center" vertical="center" textRotation="0" wrapText="false" indent="0" shrinkToFit="true"/>
      <protection locked="false" hidden="false"/>
    </xf>
    <xf numFmtId="164" fontId="8" fillId="7" borderId="5" xfId="0" applyFont="true" applyBorder="true" applyAlignment="true" applyProtection="true">
      <alignment horizontal="center" vertical="center" textRotation="0" wrapText="false" indent="0" shrinkToFit="true"/>
      <protection locked="false" hidden="false"/>
    </xf>
    <xf numFmtId="164" fontId="8" fillId="3" borderId="4" xfId="0" applyFont="true" applyBorder="true" applyAlignment="true" applyProtection="true">
      <alignment horizontal="center" vertical="center" textRotation="0" wrapText="false" indent="0" shrinkToFit="true"/>
      <protection locked="true" hidden="true"/>
    </xf>
    <xf numFmtId="165" fontId="8" fillId="3" borderId="4" xfId="0" applyFont="true" applyBorder="true" applyAlignment="true" applyProtection="true">
      <alignment horizontal="right" vertical="center" textRotation="0" wrapText="false" indent="0" shrinkToFit="true"/>
      <protection locked="true" hidden="true"/>
    </xf>
    <xf numFmtId="164" fontId="10" fillId="7" borderId="1" xfId="0" applyFont="true" applyBorder="true" applyAlignment="true" applyProtection="true">
      <alignment horizontal="center" vertical="center" textRotation="0" wrapText="false" indent="0" shrinkToFit="true"/>
      <protection locked="false" hidden="false"/>
    </xf>
    <xf numFmtId="164" fontId="10" fillId="7" borderId="8" xfId="0" applyFont="true" applyBorder="true" applyAlignment="true" applyProtection="true">
      <alignment horizontal="center" vertical="center" textRotation="0" wrapText="false" indent="0" shrinkToFit="true"/>
      <protection locked="false" hidden="false"/>
    </xf>
    <xf numFmtId="164" fontId="10" fillId="7" borderId="6" xfId="0" applyFont="true" applyBorder="true" applyAlignment="true" applyProtection="true">
      <alignment horizontal="center" vertical="center" textRotation="0" wrapText="false" indent="0" shrinkToFit="true"/>
      <protection locked="false" hidden="false"/>
    </xf>
    <xf numFmtId="164" fontId="10" fillId="7" borderId="3" xfId="0" applyFont="true" applyBorder="true" applyAlignment="true" applyProtection="true">
      <alignment horizontal="center" vertical="center" textRotation="0" wrapText="false" indent="0" shrinkToFit="true"/>
      <protection locked="false" hidden="false"/>
    </xf>
    <xf numFmtId="164" fontId="10" fillId="6" borderId="1" xfId="0" applyFont="true" applyBorder="true" applyAlignment="true" applyProtection="true">
      <alignment horizontal="center" vertical="center" textRotation="0" wrapText="false" indent="0" shrinkToFit="true"/>
      <protection locked="false" hidden="false"/>
    </xf>
    <xf numFmtId="164" fontId="10" fillId="6" borderId="8" xfId="0" applyFont="true" applyBorder="true" applyAlignment="true" applyProtection="true">
      <alignment horizontal="center" vertical="center" textRotation="0" wrapText="false" indent="0" shrinkToFit="true"/>
      <protection locked="false" hidden="false"/>
    </xf>
    <xf numFmtId="164" fontId="10" fillId="6" borderId="6" xfId="0" applyFont="true" applyBorder="true" applyAlignment="true" applyProtection="true">
      <alignment horizontal="center" vertical="center" textRotation="0" wrapText="false" indent="0" shrinkToFit="true"/>
      <protection locked="false" hidden="false"/>
    </xf>
    <xf numFmtId="164" fontId="10" fillId="6" borderId="3" xfId="0" applyFont="true" applyBorder="true" applyAlignment="true" applyProtection="true">
      <alignment horizontal="center" vertical="center" textRotation="0" wrapText="false" indent="0" shrinkToFit="true"/>
      <protection locked="false" hidden="false"/>
    </xf>
    <xf numFmtId="164" fontId="5" fillId="0" borderId="9" xfId="0" applyFont="true" applyBorder="true" applyAlignment="false" applyProtection="true">
      <alignment horizontal="general" vertical="bottom" textRotation="0" wrapText="false" indent="0" shrinkToFit="false"/>
      <protection locked="true" hidden="true"/>
    </xf>
    <xf numFmtId="164" fontId="8" fillId="3" borderId="10" xfId="0" applyFont="true" applyBorder="true" applyAlignment="true" applyProtection="true">
      <alignment horizontal="center" vertical="center" textRotation="0" wrapText="false" indent="0" shrinkToFit="false"/>
      <protection locked="true" hidden="true"/>
    </xf>
    <xf numFmtId="164" fontId="13" fillId="4" borderId="11" xfId="0" applyFont="true" applyBorder="true" applyAlignment="true" applyProtection="true">
      <alignment horizontal="center" vertical="center" textRotation="0" wrapText="true" indent="0" shrinkToFit="false"/>
      <protection locked="false" hidden="false"/>
    </xf>
    <xf numFmtId="164" fontId="6" fillId="0" borderId="0" xfId="0" applyFont="true" applyBorder="false" applyAlignment="false" applyProtection="true">
      <alignment horizontal="general" vertical="bottom" textRotation="0" wrapText="false" indent="0" shrinkToFit="false"/>
      <protection locked="true" hidden="true"/>
    </xf>
    <xf numFmtId="164" fontId="15" fillId="0" borderId="0" xfId="0" applyFont="true" applyBorder="true" applyAlignment="true" applyProtection="true">
      <alignment horizontal="general" vertical="center" textRotation="0" wrapText="false" indent="0" shrinkToFit="true"/>
      <protection locked="true" hidden="true"/>
    </xf>
    <xf numFmtId="164" fontId="13" fillId="4" borderId="12" xfId="0" applyFont="true" applyBorder="true" applyAlignment="true" applyProtection="true">
      <alignment horizontal="center" vertical="center" textRotation="0" wrapText="true" indent="0" shrinkToFit="false"/>
      <protection locked="false" hidden="false"/>
    </xf>
    <xf numFmtId="164" fontId="16" fillId="0" borderId="0" xfId="0" applyFont="true" applyBorder="false" applyAlignment="true" applyProtection="true">
      <alignment horizontal="left" vertical="bottom" textRotation="0" wrapText="false" indent="0" shrinkToFit="false"/>
      <protection locked="true" hidden="true"/>
    </xf>
    <xf numFmtId="164" fontId="10" fillId="0" borderId="0" xfId="0" applyFont="true" applyBorder="false" applyAlignment="true" applyProtection="true">
      <alignment horizontal="general" vertical="center" textRotation="0" wrapText="false" indent="0" shrinkToFit="true"/>
      <protection locked="true" hidden="true"/>
    </xf>
    <xf numFmtId="164" fontId="8" fillId="0" borderId="5" xfId="0" applyFont="true" applyBorder="true" applyAlignment="true" applyProtection="true">
      <alignment horizontal="center" vertical="center" textRotation="0" wrapText="false" indent="0" shrinkToFit="true"/>
      <protection locked="false" hidden="false"/>
    </xf>
    <xf numFmtId="164" fontId="16" fillId="0" borderId="0" xfId="0" applyFont="true" applyBorder="false" applyAlignment="false" applyProtection="true">
      <alignment horizontal="general" vertical="bottom" textRotation="0" wrapText="false" indent="0" shrinkToFit="false"/>
      <protection locked="true" hidden="true"/>
    </xf>
    <xf numFmtId="164" fontId="4" fillId="0" borderId="0" xfId="0" applyFont="true" applyBorder="false" applyAlignment="true" applyProtection="true">
      <alignment horizontal="left" vertical="bottom" textRotation="0" wrapText="false" indent="0" shrinkToFit="false"/>
      <protection locked="true" hidden="true"/>
    </xf>
    <xf numFmtId="164" fontId="17" fillId="0" borderId="0" xfId="0" applyFont="true" applyBorder="false" applyAlignment="true" applyProtection="true">
      <alignment horizontal="right" vertical="bottom" textRotation="0" wrapText="false" indent="0" shrinkToFit="false"/>
      <protection locked="true" hidden="true"/>
    </xf>
    <xf numFmtId="165" fontId="10" fillId="0" borderId="0" xfId="0" applyFont="true" applyBorder="true" applyAlignment="true" applyProtection="true">
      <alignment horizontal="right" vertical="center" textRotation="0" wrapText="false" indent="0" shrinkToFit="false"/>
      <protection locked="true" hidden="true"/>
    </xf>
    <xf numFmtId="164" fontId="18" fillId="0" borderId="0" xfId="0" applyFont="true" applyBorder="true" applyAlignment="false" applyProtection="true">
      <alignment horizontal="general" vertical="bottom" textRotation="0" wrapText="false" indent="0" shrinkToFit="false"/>
      <protection locked="true" hidden="true"/>
    </xf>
    <xf numFmtId="164" fontId="0" fillId="0" borderId="0" xfId="0" applyFont="false" applyBorder="false" applyAlignment="true" applyProtection="true">
      <alignment horizontal="center" vertical="bottom" textRotation="0" wrapText="false" indent="0" shrinkToFit="false"/>
      <protection locked="false" hidden="false"/>
    </xf>
    <xf numFmtId="164" fontId="0" fillId="0" borderId="0" xfId="0" applyFont="false" applyBorder="false" applyAlignment="false" applyProtection="true">
      <alignment horizontal="general" vertical="bottom" textRotation="0" wrapText="false" indent="0" shrinkToFit="false"/>
      <protection locked="false" hidden="false"/>
    </xf>
    <xf numFmtId="164" fontId="19" fillId="0" borderId="0" xfId="0" applyFont="true" applyBorder="false" applyAlignment="false" applyProtection="true">
      <alignment horizontal="general" vertical="bottom" textRotation="0" wrapText="false" indent="0" shrinkToFit="false"/>
      <protection locked="false" hidden="false"/>
    </xf>
    <xf numFmtId="164" fontId="20" fillId="8" borderId="1" xfId="0" applyFont="true" applyBorder="true" applyAlignment="true" applyProtection="true">
      <alignment horizontal="general" vertical="center" textRotation="0" wrapText="false" indent="0" shrinkToFit="false"/>
      <protection locked="true" hidden="true"/>
    </xf>
    <xf numFmtId="164" fontId="20" fillId="8" borderId="13" xfId="0" applyFont="true" applyBorder="true" applyAlignment="true" applyProtection="true">
      <alignment horizontal="general" vertical="center" textRotation="0" wrapText="false" indent="0" shrinkToFit="false"/>
      <protection locked="true" hidden="true"/>
    </xf>
    <xf numFmtId="164" fontId="8" fillId="8" borderId="2" xfId="0" applyFont="true" applyBorder="true" applyAlignment="true" applyProtection="true">
      <alignment horizontal="general" vertical="center" textRotation="0" wrapText="false" indent="0" shrinkToFit="false"/>
      <protection locked="true" hidden="true"/>
    </xf>
    <xf numFmtId="164" fontId="13" fillId="8" borderId="3" xfId="0" applyFont="true" applyBorder="true" applyAlignment="true" applyProtection="true">
      <alignment horizontal="right" vertical="center" textRotation="0" wrapText="false" indent="0" shrinkToFit="false"/>
      <protection locked="true" hidden="true"/>
    </xf>
    <xf numFmtId="164" fontId="21" fillId="8" borderId="1" xfId="0" applyFont="true" applyBorder="true" applyAlignment="true" applyProtection="true">
      <alignment horizontal="right" vertical="center" textRotation="0" wrapText="false" indent="0" shrinkToFit="false"/>
      <protection locked="true" hidden="true"/>
    </xf>
    <xf numFmtId="164" fontId="22" fillId="8" borderId="2" xfId="0" applyFont="true" applyBorder="true" applyAlignment="true" applyProtection="true">
      <alignment horizontal="general" vertical="center" textRotation="0" wrapText="false" indent="0" shrinkToFit="false"/>
      <protection locked="true" hidden="true"/>
    </xf>
    <xf numFmtId="164" fontId="23" fillId="8" borderId="2" xfId="0" applyFont="true" applyBorder="true" applyAlignment="true" applyProtection="true">
      <alignment horizontal="left" vertical="center" textRotation="0" wrapText="false" indent="0" shrinkToFit="false"/>
      <protection locked="true" hidden="true"/>
    </xf>
    <xf numFmtId="164" fontId="24" fillId="8" borderId="2" xfId="0" applyFont="true" applyBorder="true" applyAlignment="true" applyProtection="true">
      <alignment horizontal="center" vertical="center" textRotation="0" wrapText="false" indent="0" shrinkToFit="false"/>
      <protection locked="true" hidden="true"/>
    </xf>
    <xf numFmtId="164" fontId="23" fillId="8" borderId="2" xfId="0" applyFont="true" applyBorder="true" applyAlignment="true" applyProtection="true">
      <alignment horizontal="right" vertical="center" textRotation="0" wrapText="false" indent="0" shrinkToFit="false"/>
      <protection locked="true" hidden="true"/>
    </xf>
    <xf numFmtId="165" fontId="22" fillId="8" borderId="3" xfId="0" applyFont="true" applyBorder="true" applyAlignment="true" applyProtection="true">
      <alignment horizontal="right" vertical="center" textRotation="0" wrapText="false" indent="0" shrinkToFit="true"/>
      <protection locked="true" hidden="true"/>
    </xf>
    <xf numFmtId="164" fontId="0" fillId="0" borderId="0" xfId="0" applyFont="false" applyBorder="false" applyAlignment="true" applyProtection="true">
      <alignment horizontal="center" vertical="bottom" textRotation="0" wrapText="false" indent="0" shrinkToFit="false"/>
      <protection locked="true" hidden="true"/>
    </xf>
    <xf numFmtId="164" fontId="0" fillId="0" borderId="14" xfId="0" applyFont="true" applyBorder="true" applyAlignment="false" applyProtection="true">
      <alignment horizontal="general" vertical="bottom" textRotation="0" wrapText="false" indent="0" shrinkToFit="false"/>
      <protection locked="true" hidden="true"/>
    </xf>
    <xf numFmtId="164" fontId="18" fillId="0" borderId="0" xfId="0" applyFont="true" applyBorder="false" applyAlignment="false" applyProtection="true">
      <alignment horizontal="general" vertical="bottom" textRotation="0" wrapText="false" indent="0" shrinkToFit="false"/>
      <protection locked="false" hidden="false"/>
    </xf>
    <xf numFmtId="164" fontId="0" fillId="0" borderId="0" xfId="0" applyFont="true" applyBorder="false" applyAlignment="false" applyProtection="true">
      <alignment horizontal="general" vertical="bottom" textRotation="0" wrapText="false" indent="0" shrinkToFit="false"/>
      <protection locked="false" hidden="false"/>
    </xf>
    <xf numFmtId="164" fontId="8" fillId="8" borderId="15" xfId="0" applyFont="true" applyBorder="true" applyAlignment="true" applyProtection="true">
      <alignment horizontal="center" vertical="center" textRotation="0" wrapText="false" indent="0" shrinkToFit="false"/>
      <protection locked="true" hidden="true"/>
    </xf>
    <xf numFmtId="164" fontId="25" fillId="5" borderId="5" xfId="0" applyFont="true" applyBorder="true" applyAlignment="true" applyProtection="true">
      <alignment horizontal="center" vertical="center" textRotation="0" wrapText="false" indent="0" shrinkToFit="false"/>
      <protection locked="false" hidden="false"/>
    </xf>
    <xf numFmtId="164" fontId="8" fillId="8" borderId="16" xfId="0" applyFont="true" applyBorder="true" applyAlignment="true" applyProtection="true">
      <alignment horizontal="center" vertical="center" textRotation="0" wrapText="false" indent="0" shrinkToFit="true"/>
      <protection locked="true" hidden="true"/>
    </xf>
    <xf numFmtId="164" fontId="26" fillId="3" borderId="17" xfId="0" applyFont="true" applyBorder="true" applyAlignment="true" applyProtection="true">
      <alignment horizontal="center" vertical="center" textRotation="0" wrapText="false" indent="0" shrinkToFit="true"/>
      <protection locked="true" hidden="true"/>
    </xf>
    <xf numFmtId="164" fontId="8" fillId="8" borderId="8" xfId="0" applyFont="true" applyBorder="true" applyAlignment="true" applyProtection="true">
      <alignment horizontal="right" vertical="center" textRotation="0" wrapText="false" indent="0" shrinkToFit="false"/>
      <protection locked="true" hidden="true"/>
    </xf>
    <xf numFmtId="165" fontId="8" fillId="8" borderId="2" xfId="0" applyFont="true" applyBorder="true" applyAlignment="true" applyProtection="true">
      <alignment horizontal="right" vertical="center" textRotation="0" wrapText="false" indent="0" shrinkToFit="false"/>
      <protection locked="true" hidden="true"/>
    </xf>
    <xf numFmtId="165" fontId="8" fillId="8" borderId="3" xfId="0" applyFont="true" applyBorder="true" applyAlignment="true" applyProtection="true">
      <alignment horizontal="general" vertical="center" textRotation="0" wrapText="false" indent="0" shrinkToFit="false"/>
      <protection locked="true" hidden="true"/>
    </xf>
    <xf numFmtId="164" fontId="27" fillId="0" borderId="0" xfId="0" applyFont="true" applyBorder="false" applyAlignment="false" applyProtection="true">
      <alignment horizontal="general" vertical="bottom" textRotation="0" wrapText="false" indent="0" shrinkToFit="false"/>
      <protection locked="true" hidden="true"/>
    </xf>
    <xf numFmtId="166" fontId="0" fillId="0" borderId="0" xfId="0" applyFont="true" applyBorder="false" applyAlignment="false" applyProtection="true">
      <alignment horizontal="general" vertical="bottom" textRotation="0" wrapText="false" indent="0" shrinkToFit="false"/>
      <protection locked="true" hidden="true"/>
    </xf>
    <xf numFmtId="164" fontId="28" fillId="0" borderId="14" xfId="0" applyFont="true" applyBorder="true" applyAlignment="true" applyProtection="true">
      <alignment horizontal="left" vertical="bottom" textRotation="0" wrapText="false" indent="0" shrinkToFit="false"/>
      <protection locked="true" hidden="true"/>
    </xf>
    <xf numFmtId="164" fontId="0" fillId="0" borderId="0" xfId="0" applyFont="true" applyBorder="true" applyAlignment="true" applyProtection="true">
      <alignment horizontal="right" vertical="bottom" textRotation="0" wrapText="false" indent="0" shrinkToFit="false"/>
      <protection locked="true" hidden="true"/>
    </xf>
    <xf numFmtId="164" fontId="28" fillId="0" borderId="0" xfId="0" applyFont="true" applyBorder="true" applyAlignment="true" applyProtection="true">
      <alignment horizontal="left" vertical="bottom" textRotation="0" wrapText="false" indent="0" shrinkToFit="false"/>
      <protection locked="true" hidden="true"/>
    </xf>
    <xf numFmtId="164" fontId="8" fillId="8" borderId="9" xfId="0" applyFont="true" applyBorder="true" applyAlignment="true" applyProtection="true">
      <alignment horizontal="center" vertical="center" textRotation="0" wrapText="false" indent="0" shrinkToFit="false"/>
      <protection locked="true" hidden="true"/>
    </xf>
    <xf numFmtId="165" fontId="8" fillId="4" borderId="5" xfId="0" applyFont="true" applyBorder="true" applyAlignment="true" applyProtection="true">
      <alignment horizontal="center" vertical="center" textRotation="0" wrapText="false" indent="0" shrinkToFit="false"/>
      <protection locked="false" hidden="true"/>
    </xf>
    <xf numFmtId="164" fontId="8" fillId="8" borderId="18" xfId="0" applyFont="true" applyBorder="true" applyAlignment="true" applyProtection="true">
      <alignment horizontal="center" vertical="center" textRotation="0" wrapText="false" indent="0" shrinkToFit="true"/>
      <protection locked="true" hidden="true"/>
    </xf>
    <xf numFmtId="164" fontId="8" fillId="7" borderId="19" xfId="0" applyFont="true" applyBorder="true" applyAlignment="true" applyProtection="true">
      <alignment horizontal="center" vertical="center" textRotation="0" wrapText="false" indent="0" shrinkToFit="true"/>
      <protection locked="false" hidden="false"/>
    </xf>
    <xf numFmtId="164" fontId="8" fillId="8" borderId="20" xfId="0" applyFont="true" applyBorder="true" applyAlignment="true" applyProtection="true">
      <alignment horizontal="right" vertical="center" textRotation="0" wrapText="false" indent="0" shrinkToFit="false"/>
      <protection locked="true" hidden="true"/>
    </xf>
    <xf numFmtId="165" fontId="13" fillId="8" borderId="21" xfId="0" applyFont="true" applyBorder="true" applyAlignment="true" applyProtection="true">
      <alignment horizontal="right" vertical="center" textRotation="0" wrapText="false" indent="0" shrinkToFit="false"/>
      <protection locked="true" hidden="true"/>
    </xf>
    <xf numFmtId="165" fontId="13" fillId="8" borderId="21" xfId="0" applyFont="true" applyBorder="true" applyAlignment="true" applyProtection="true">
      <alignment horizontal="general" vertical="center" textRotation="0" wrapText="false" indent="0" shrinkToFit="false"/>
      <protection locked="true" hidden="true"/>
    </xf>
    <xf numFmtId="165" fontId="8" fillId="3" borderId="22" xfId="0" applyFont="true" applyBorder="true" applyAlignment="true" applyProtection="true">
      <alignment horizontal="right" vertical="center" textRotation="0" wrapText="false" indent="0" shrinkToFit="true"/>
      <protection locked="true" hidden="true"/>
    </xf>
    <xf numFmtId="164" fontId="8" fillId="8" borderId="18" xfId="0" applyFont="true" applyBorder="true" applyAlignment="true" applyProtection="true">
      <alignment horizontal="center" vertical="center" textRotation="0" wrapText="false" indent="0" shrinkToFit="false"/>
      <protection locked="true" hidden="true"/>
    </xf>
    <xf numFmtId="164" fontId="29" fillId="4" borderId="23" xfId="0" applyFont="true" applyBorder="true" applyAlignment="true" applyProtection="true">
      <alignment horizontal="center" vertical="center" textRotation="0" wrapText="false" indent="0" shrinkToFit="false"/>
      <protection locked="false" hidden="false"/>
    </xf>
    <xf numFmtId="164" fontId="8" fillId="8" borderId="9" xfId="0" applyFont="true" applyBorder="true" applyAlignment="true" applyProtection="true">
      <alignment horizontal="center" vertical="center" textRotation="0" wrapText="false" indent="0" shrinkToFit="true"/>
      <protection locked="true" hidden="true"/>
    </xf>
    <xf numFmtId="164" fontId="8" fillId="7" borderId="14" xfId="0" applyFont="true" applyBorder="true" applyAlignment="true" applyProtection="true">
      <alignment horizontal="center" vertical="center" textRotation="0" wrapText="false" indent="0" shrinkToFit="true"/>
      <protection locked="false" hidden="false"/>
    </xf>
    <xf numFmtId="164" fontId="8" fillId="8" borderId="24" xfId="0" applyFont="true" applyBorder="true" applyAlignment="true" applyProtection="true">
      <alignment horizontal="right" vertical="center" textRotation="0" wrapText="false" indent="0" shrinkToFit="false"/>
      <protection locked="true" hidden="true"/>
    </xf>
    <xf numFmtId="165" fontId="13" fillId="8" borderId="24" xfId="0" applyFont="true" applyBorder="true" applyAlignment="true" applyProtection="true">
      <alignment horizontal="right" vertical="center" textRotation="0" wrapText="false" indent="0" shrinkToFit="false"/>
      <protection locked="true" hidden="true"/>
    </xf>
    <xf numFmtId="164" fontId="13" fillId="8" borderId="24" xfId="0" applyFont="true" applyBorder="true" applyAlignment="true" applyProtection="true">
      <alignment horizontal="general" vertical="center" textRotation="0" wrapText="false" indent="0" shrinkToFit="false"/>
      <protection locked="true" hidden="true"/>
    </xf>
    <xf numFmtId="165" fontId="8" fillId="3" borderId="25" xfId="0" applyFont="true" applyBorder="true" applyAlignment="true" applyProtection="true">
      <alignment horizontal="right" vertical="center" textRotation="0" wrapText="false" indent="0" shrinkToFit="true"/>
      <protection locked="true" hidden="true"/>
    </xf>
    <xf numFmtId="164" fontId="8" fillId="3" borderId="5" xfId="0" applyFont="true" applyBorder="true" applyAlignment="true" applyProtection="true">
      <alignment horizontal="center" vertical="center" textRotation="0" wrapText="false" indent="0" shrinkToFit="true"/>
      <protection locked="false" hidden="false"/>
    </xf>
    <xf numFmtId="164" fontId="8" fillId="3" borderId="24" xfId="0" applyFont="true" applyBorder="true" applyAlignment="true" applyProtection="true">
      <alignment horizontal="left" vertical="center" textRotation="0" wrapText="false" indent="0" shrinkToFit="false"/>
      <protection locked="true" hidden="true"/>
    </xf>
    <xf numFmtId="164" fontId="8" fillId="3" borderId="24" xfId="0" applyFont="true" applyBorder="true" applyAlignment="true" applyProtection="true">
      <alignment horizontal="general" vertical="center" textRotation="0" wrapText="false" indent="0" shrinkToFit="false"/>
      <protection locked="true" hidden="true"/>
    </xf>
    <xf numFmtId="167" fontId="0" fillId="0" borderId="0" xfId="0" applyFont="true" applyBorder="false" applyAlignment="false" applyProtection="true">
      <alignment horizontal="general" vertical="bottom" textRotation="0" wrapText="false" indent="0" shrinkToFit="false"/>
      <protection locked="true" hidden="true"/>
    </xf>
    <xf numFmtId="164" fontId="8" fillId="4" borderId="26" xfId="0" applyFont="true" applyBorder="true" applyAlignment="true" applyProtection="true">
      <alignment horizontal="general" vertical="center" textRotation="0" wrapText="false" indent="0" shrinkToFit="false"/>
      <protection locked="false" hidden="false"/>
    </xf>
    <xf numFmtId="165" fontId="8" fillId="7" borderId="27" xfId="0" applyFont="true" applyBorder="true" applyAlignment="true" applyProtection="true">
      <alignment horizontal="right" vertical="center" textRotation="0" wrapText="false" indent="0" shrinkToFit="false"/>
      <protection locked="false" hidden="false"/>
    </xf>
    <xf numFmtId="165" fontId="8" fillId="3" borderId="27" xfId="0" applyFont="true" applyBorder="true" applyAlignment="true" applyProtection="true">
      <alignment horizontal="general" vertical="center" textRotation="0" wrapText="false" indent="0" shrinkToFit="false"/>
      <protection locked="true" hidden="true"/>
    </xf>
    <xf numFmtId="164" fontId="8" fillId="8" borderId="28" xfId="0" applyFont="true" applyBorder="true" applyAlignment="true" applyProtection="true">
      <alignment horizontal="center" vertical="center" textRotation="0" wrapText="false" indent="0" shrinkToFit="true"/>
      <protection locked="true" hidden="true"/>
    </xf>
    <xf numFmtId="164" fontId="8" fillId="7" borderId="29" xfId="0" applyFont="true" applyBorder="true" applyAlignment="true" applyProtection="true">
      <alignment horizontal="center" vertical="center" textRotation="0" wrapText="false" indent="0" shrinkToFit="true"/>
      <protection locked="false" hidden="false"/>
    </xf>
    <xf numFmtId="165" fontId="8" fillId="8" borderId="27" xfId="0" applyFont="true" applyBorder="true" applyAlignment="true" applyProtection="true">
      <alignment horizontal="right" vertical="center" textRotation="0" wrapText="false" indent="0" shrinkToFit="true"/>
      <protection locked="true" hidden="true"/>
    </xf>
    <xf numFmtId="165" fontId="8" fillId="3" borderId="30" xfId="0" applyFont="true" applyBorder="true" applyAlignment="true" applyProtection="true">
      <alignment horizontal="right" vertical="center" textRotation="0" wrapText="false" indent="0" shrinkToFit="true"/>
      <protection locked="true" hidden="true"/>
    </xf>
    <xf numFmtId="164" fontId="4" fillId="0" borderId="0" xfId="0" applyFont="true" applyBorder="false" applyAlignment="false" applyProtection="true">
      <alignment horizontal="general" vertical="bottom" textRotation="0" wrapText="false" indent="0" shrinkToFit="false"/>
      <protection locked="true" hidden="true"/>
    </xf>
    <xf numFmtId="164" fontId="8" fillId="8" borderId="16" xfId="0" applyFont="true" applyBorder="true" applyAlignment="true" applyProtection="true">
      <alignment horizontal="center" vertical="center" textRotation="0" wrapText="false" indent="0" shrinkToFit="false"/>
      <protection locked="true" hidden="true"/>
    </xf>
    <xf numFmtId="164" fontId="22" fillId="8" borderId="1" xfId="0" applyFont="true" applyBorder="true" applyAlignment="true" applyProtection="true">
      <alignment horizontal="center" vertical="center" textRotation="0" wrapText="false" indent="0" shrinkToFit="true"/>
      <protection locked="true" hidden="true"/>
    </xf>
    <xf numFmtId="164" fontId="22" fillId="8" borderId="2" xfId="0" applyFont="true" applyBorder="true" applyAlignment="true" applyProtection="true">
      <alignment horizontal="center" vertical="center" textRotation="0" wrapText="false" indent="0" shrinkToFit="false"/>
      <protection locked="true" hidden="true"/>
    </xf>
    <xf numFmtId="166" fontId="0" fillId="0" borderId="0" xfId="0" applyFont="true" applyBorder="true" applyAlignment="false" applyProtection="true">
      <alignment horizontal="general" vertical="bottom" textRotation="0" wrapText="false" indent="0" shrinkToFit="false"/>
      <protection locked="true" hidden="true"/>
    </xf>
    <xf numFmtId="164" fontId="9" fillId="8" borderId="1" xfId="0" applyFont="true" applyBorder="true" applyAlignment="true" applyProtection="true">
      <alignment horizontal="left" vertical="bottom" textRotation="0" wrapText="false" indent="0" shrinkToFit="false"/>
      <protection locked="true" hidden="true"/>
    </xf>
    <xf numFmtId="164" fontId="9" fillId="8" borderId="13" xfId="0" applyFont="true" applyBorder="true" applyAlignment="true" applyProtection="true">
      <alignment horizontal="left" vertical="bottom" textRotation="0" wrapText="false" indent="0" shrinkToFit="false"/>
      <protection locked="true" hidden="true"/>
    </xf>
    <xf numFmtId="164" fontId="8" fillId="8" borderId="13" xfId="0" applyFont="true" applyBorder="true" applyAlignment="true" applyProtection="true">
      <alignment horizontal="general" vertical="center" textRotation="0" wrapText="false" indent="0" shrinkToFit="false"/>
      <protection locked="true" hidden="true"/>
    </xf>
    <xf numFmtId="164" fontId="30" fillId="8" borderId="13" xfId="0" applyFont="true" applyBorder="true" applyAlignment="true" applyProtection="true">
      <alignment horizontal="right" vertical="bottom" textRotation="0" wrapText="false" indent="0" shrinkToFit="false"/>
      <protection locked="true" hidden="true"/>
    </xf>
    <xf numFmtId="164" fontId="30" fillId="8" borderId="13" xfId="0" applyFont="true" applyBorder="true" applyAlignment="true" applyProtection="true">
      <alignment horizontal="left" vertical="bottom" textRotation="0" wrapText="false" indent="0" shrinkToFit="false"/>
      <protection locked="true" hidden="true"/>
    </xf>
    <xf numFmtId="164" fontId="8" fillId="8" borderId="2" xfId="0" applyFont="true" applyBorder="true" applyAlignment="true" applyProtection="true">
      <alignment horizontal="center" vertical="center" textRotation="0" wrapText="false" indent="0" shrinkToFit="false"/>
      <protection locked="true" hidden="true"/>
    </xf>
    <xf numFmtId="164" fontId="8" fillId="8" borderId="3" xfId="0" applyFont="true" applyBorder="true" applyAlignment="true" applyProtection="true">
      <alignment horizontal="center" vertical="center" textRotation="0" wrapText="false" indent="0" shrinkToFit="false"/>
      <protection locked="true" hidden="true"/>
    </xf>
    <xf numFmtId="165" fontId="8" fillId="3" borderId="31" xfId="0" applyFont="true" applyBorder="true" applyAlignment="true" applyProtection="true">
      <alignment horizontal="right" vertical="center" textRotation="0" wrapText="false" indent="0" shrinkToFit="true"/>
      <protection locked="true" hidden="true"/>
    </xf>
    <xf numFmtId="166" fontId="0" fillId="0" borderId="0" xfId="0" applyFont="fals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right" vertical="bottom" textRotation="0" wrapText="false" indent="0" shrinkToFit="false"/>
      <protection locked="true" hidden="true"/>
    </xf>
    <xf numFmtId="164" fontId="16" fillId="0" borderId="0" xfId="0" applyFont="true" applyBorder="false" applyAlignment="true" applyProtection="false">
      <alignment horizontal="left" vertical="bottom" textRotation="0" wrapText="false" indent="0" shrinkToFit="false"/>
      <protection locked="true" hidden="false"/>
    </xf>
    <xf numFmtId="164" fontId="31" fillId="0" borderId="0" xfId="0" applyFont="true" applyBorder="false" applyAlignment="true" applyProtection="false">
      <alignment horizontal="left" vertical="bottom" textRotation="0" wrapText="false" indent="0" shrinkToFit="false"/>
      <protection locked="true" hidden="false"/>
    </xf>
    <xf numFmtId="164" fontId="31" fillId="0" borderId="0" xfId="0" applyFont="true" applyBorder="false" applyAlignment="false" applyProtection="false">
      <alignment horizontal="general" vertical="bottom" textRotation="0" wrapText="fals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true">
      <alignment horizontal="left" vertical="bottom" textRotation="0" wrapText="false" indent="0" shrinkToFit="false"/>
      <protection locked="true" hidden="true"/>
    </xf>
    <xf numFmtId="164" fontId="31" fillId="0" borderId="0" xfId="0" applyFont="true" applyBorder="false" applyAlignment="true" applyProtection="false">
      <alignment horizontal="right" vertical="bottom" textRotation="0" wrapText="false" indent="0" shrinkToFit="false"/>
      <protection locked="true" hidden="false"/>
    </xf>
    <xf numFmtId="164" fontId="31" fillId="0" borderId="0" xfId="0" applyFont="true" applyBorder="false" applyAlignment="true" applyProtection="true">
      <alignment horizontal="left" vertical="bottom" textRotation="0" wrapText="false" indent="0" shrinkToFit="false"/>
      <protection locked="true" hidden="true"/>
    </xf>
    <xf numFmtId="164" fontId="32" fillId="0" borderId="0" xfId="0" applyFont="true" applyBorder="false" applyAlignment="false" applyProtection="true">
      <alignment horizontal="general" vertical="bottom" textRotation="0" wrapText="false" indent="0" shrinkToFit="false"/>
      <protection locked="true" hidden="true"/>
    </xf>
    <xf numFmtId="164" fontId="18" fillId="0" borderId="0" xfId="0" applyFont="true" applyBorder="false" applyAlignment="false" applyProtection="true">
      <alignment horizontal="general" vertical="bottom" textRotation="0" wrapText="false" indent="0" shrinkToFit="false"/>
      <protection locked="true" hidden="true"/>
    </xf>
    <xf numFmtId="164" fontId="33" fillId="0" borderId="0" xfId="0" applyFont="true" applyBorder="false" applyAlignment="true" applyProtection="true">
      <alignment horizontal="general" vertical="bottom" textRotation="0" wrapText="true" indent="0" shrinkToFit="false"/>
      <protection locked="true" hidden="true"/>
    </xf>
    <xf numFmtId="164" fontId="5" fillId="0" borderId="0" xfId="0" applyFont="true" applyBorder="false" applyAlignment="true" applyProtection="true">
      <alignment horizontal="left" vertical="bottom" textRotation="0" wrapText="false" indent="0" shrinkToFit="false"/>
      <protection locked="true" hidden="true"/>
    </xf>
    <xf numFmtId="164" fontId="34" fillId="0" borderId="0" xfId="0" applyFont="true" applyBorder="false" applyAlignment="false" applyProtection="true">
      <alignment horizontal="general" vertical="bottom" textRotation="0" wrapText="false" indent="0" shrinkToFit="false"/>
      <protection locked="true" hidden="true"/>
    </xf>
    <xf numFmtId="164" fontId="35" fillId="0" borderId="0" xfId="0" applyFont="true" applyBorder="false" applyAlignment="true" applyProtection="true">
      <alignment horizontal="general" vertical="bottom" textRotation="0" wrapText="true" indent="0" shrinkToFit="false"/>
      <protection locked="true" hidden="true"/>
    </xf>
    <xf numFmtId="164" fontId="34" fillId="0" borderId="0" xfId="0" applyFont="true" applyBorder="false" applyAlignment="true" applyProtection="true">
      <alignment horizontal="left" vertical="bottom" textRotation="0" wrapText="false" indent="0" shrinkToFit="false"/>
      <protection locked="true" hidden="true"/>
    </xf>
    <xf numFmtId="164" fontId="36" fillId="0" borderId="0" xfId="0" applyFont="true" applyBorder="false" applyAlignment="true" applyProtection="false">
      <alignment horizontal="right" vertical="bottom" textRotation="0" wrapText="false" indent="0" shrinkToFit="false"/>
      <protection locked="true" hidden="false"/>
    </xf>
    <xf numFmtId="164" fontId="33"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36" fillId="0" borderId="0" xfId="0" applyFont="true" applyBorder="false" applyAlignment="false" applyProtection="false">
      <alignment horizontal="general" vertical="bottom" textRotation="0" wrapText="false" indent="0" shrinkToFit="false"/>
      <protection locked="true" hidden="false"/>
    </xf>
    <xf numFmtId="167" fontId="5" fillId="0" borderId="0" xfId="0" applyFont="true" applyBorder="false" applyAlignment="true" applyProtection="false">
      <alignment horizontal="left" vertical="bottom" textRotation="0" wrapText="false" indent="0" shrinkToFit="false"/>
      <protection locked="true" hidden="false"/>
    </xf>
    <xf numFmtId="164" fontId="23" fillId="0" borderId="32" xfId="0" applyFont="true" applyBorder="true" applyAlignment="false" applyProtection="true">
      <alignment horizontal="general" vertical="bottom" textRotation="0" wrapText="false" indent="0" shrinkToFit="false"/>
      <protection locked="true" hidden="true"/>
    </xf>
    <xf numFmtId="164" fontId="0" fillId="0" borderId="0" xfId="0" applyFont="false" applyBorder="false" applyAlignment="true" applyProtection="true">
      <alignment horizontal="general" vertical="bottom" textRotation="0" wrapText="false" indent="0" shrinkToFit="true"/>
      <protection locked="true" hidden="true"/>
    </xf>
    <xf numFmtId="164" fontId="0" fillId="9" borderId="33" xfId="0" applyFont="false" applyBorder="true" applyAlignment="true" applyProtection="true">
      <alignment horizontal="right" vertical="center" textRotation="0" wrapText="false" indent="0" shrinkToFit="false"/>
      <protection locked="true" hidden="true"/>
    </xf>
    <xf numFmtId="164" fontId="0" fillId="9" borderId="0" xfId="0" applyFont="false" applyBorder="false" applyAlignment="true" applyProtection="true">
      <alignment horizontal="center" vertical="center" textRotation="0" wrapText="false" indent="0" shrinkToFit="false"/>
      <protection locked="true" hidden="true"/>
    </xf>
    <xf numFmtId="164" fontId="0" fillId="9" borderId="0" xfId="0" applyFont="false" applyBorder="false" applyAlignment="true" applyProtection="true">
      <alignment horizontal="general" vertical="center" textRotation="0" wrapText="false" indent="0" shrinkToFit="false"/>
      <protection locked="true" hidden="true"/>
    </xf>
    <xf numFmtId="164" fontId="8" fillId="0" borderId="0" xfId="0" applyFont="true" applyBorder="false" applyAlignment="false" applyProtection="true">
      <alignment horizontal="general" vertical="bottom" textRotation="0" wrapText="false" indent="0" shrinkToFit="false"/>
      <protection locked="true" hidden="true"/>
    </xf>
    <xf numFmtId="164" fontId="8" fillId="0" borderId="0" xfId="0" applyFont="true" applyBorder="false" applyAlignment="true" applyProtection="true">
      <alignment horizontal="center" vertical="bottom" textRotation="0" wrapText="false" indent="0" shrinkToFit="false"/>
      <protection locked="true" hidden="true"/>
    </xf>
    <xf numFmtId="164" fontId="13" fillId="0" borderId="0" xfId="0" applyFont="true" applyBorder="false" applyAlignment="false" applyProtection="true">
      <alignment horizontal="general" vertical="bottom" textRotation="0" wrapText="false" indent="0" shrinkToFit="false"/>
      <protection locked="true" hidden="true"/>
    </xf>
    <xf numFmtId="164" fontId="37" fillId="8" borderId="34" xfId="0" applyFont="true" applyBorder="true" applyAlignment="true" applyProtection="true">
      <alignment horizontal="center" vertical="center" textRotation="0" wrapText="false" indent="0" shrinkToFit="false"/>
      <protection locked="true" hidden="true"/>
    </xf>
    <xf numFmtId="164" fontId="38" fillId="8" borderId="19" xfId="0" applyFont="true" applyBorder="true" applyAlignment="true" applyProtection="true">
      <alignment horizontal="center" vertical="center" textRotation="0" wrapText="false" indent="0" shrinkToFit="false"/>
      <protection locked="true" hidden="true"/>
    </xf>
    <xf numFmtId="164" fontId="39" fillId="8" borderId="21" xfId="0" applyFont="true" applyBorder="true" applyAlignment="true" applyProtection="true">
      <alignment horizontal="center" vertical="center" textRotation="0" wrapText="false" indent="0" shrinkToFit="false"/>
      <protection locked="true" hidden="true"/>
    </xf>
    <xf numFmtId="164" fontId="40" fillId="5" borderId="35" xfId="0" applyFont="true" applyBorder="true" applyAlignment="true" applyProtection="true">
      <alignment horizontal="center" vertical="bottom" textRotation="0" wrapText="false" indent="0" shrinkToFit="true"/>
      <protection locked="true" hidden="true"/>
    </xf>
    <xf numFmtId="164" fontId="41" fillId="8" borderId="21" xfId="0" applyFont="true" applyBorder="true" applyAlignment="true" applyProtection="true">
      <alignment horizontal="right" vertical="center" textRotation="0" wrapText="false" indent="0" shrinkToFit="false"/>
      <protection locked="true" hidden="true"/>
    </xf>
    <xf numFmtId="164" fontId="41" fillId="8" borderId="21" xfId="0" applyFont="true" applyBorder="true" applyAlignment="true" applyProtection="true">
      <alignment horizontal="center" vertical="center" textRotation="0" wrapText="false" indent="0" shrinkToFit="false"/>
      <protection locked="true" hidden="true"/>
    </xf>
    <xf numFmtId="164" fontId="41" fillId="8" borderId="21" xfId="0" applyFont="true" applyBorder="true" applyAlignment="true" applyProtection="true">
      <alignment horizontal="left" vertical="center" textRotation="0" wrapText="false" indent="0" shrinkToFit="false"/>
      <protection locked="true" hidden="true"/>
    </xf>
    <xf numFmtId="164" fontId="41" fillId="8" borderId="34" xfId="0" applyFont="true" applyBorder="true" applyAlignment="true" applyProtection="true">
      <alignment horizontal="right" vertical="center" textRotation="0" wrapText="false" indent="0" shrinkToFit="false"/>
      <protection locked="true" hidden="true"/>
    </xf>
    <xf numFmtId="164" fontId="8" fillId="8" borderId="34" xfId="0" applyFont="true" applyBorder="true" applyAlignment="true" applyProtection="true">
      <alignment horizontal="left" vertical="center" textRotation="0" wrapText="false" indent="0" shrinkToFit="false"/>
      <protection locked="true" hidden="true"/>
    </xf>
    <xf numFmtId="164" fontId="8" fillId="8" borderId="21" xfId="0" applyFont="true" applyBorder="true" applyAlignment="true" applyProtection="true">
      <alignment horizontal="center" vertical="center" textRotation="0" wrapText="false" indent="0" shrinkToFit="false"/>
      <protection locked="true" hidden="true"/>
    </xf>
    <xf numFmtId="164" fontId="8" fillId="8" borderId="21" xfId="0" applyFont="true" applyBorder="true" applyAlignment="true" applyProtection="true">
      <alignment horizontal="left" vertical="center" textRotation="0" wrapText="false" indent="0" shrinkToFit="false"/>
      <protection locked="true" hidden="true"/>
    </xf>
    <xf numFmtId="164" fontId="8" fillId="8" borderId="36" xfId="0" applyFont="true" applyBorder="true" applyAlignment="true" applyProtection="true">
      <alignment horizontal="right" vertical="center" textRotation="0" wrapText="false" indent="0" shrinkToFit="false"/>
      <protection locked="true" hidden="true"/>
    </xf>
    <xf numFmtId="166" fontId="41" fillId="8" borderId="37" xfId="0" applyFont="true" applyBorder="true" applyAlignment="true" applyProtection="true">
      <alignment horizontal="left" vertical="center" textRotation="0" wrapText="false" indent="0" shrinkToFit="false"/>
      <protection locked="true" hidden="true"/>
    </xf>
    <xf numFmtId="164" fontId="42" fillId="5" borderId="0" xfId="0" applyFont="true" applyBorder="true" applyAlignment="true" applyProtection="true">
      <alignment horizontal="center" vertical="center" textRotation="0" wrapText="false" indent="0" shrinkToFit="false"/>
      <protection locked="true" hidden="true"/>
    </xf>
    <xf numFmtId="164" fontId="43" fillId="5" borderId="38" xfId="0" applyFont="true" applyBorder="true" applyAlignment="true" applyProtection="true">
      <alignment horizontal="center" vertical="center" textRotation="0" wrapText="false" indent="0" shrinkToFit="true"/>
      <protection locked="true" hidden="true"/>
    </xf>
    <xf numFmtId="164" fontId="43" fillId="5" borderId="29" xfId="0" applyFont="true" applyBorder="true" applyAlignment="true" applyProtection="true">
      <alignment horizontal="center" vertical="center" textRotation="0" wrapText="false" indent="0" shrinkToFit="true"/>
      <protection locked="true" hidden="true"/>
    </xf>
    <xf numFmtId="164" fontId="43" fillId="5" borderId="39" xfId="0" applyFont="true" applyBorder="true" applyAlignment="true" applyProtection="true">
      <alignment horizontal="center" vertical="center" textRotation="0" wrapText="false" indent="0" shrinkToFit="true"/>
      <protection locked="true" hidden="true"/>
    </xf>
    <xf numFmtId="164" fontId="40" fillId="5" borderId="10" xfId="0" applyFont="true" applyBorder="true" applyAlignment="true" applyProtection="true">
      <alignment horizontal="center" vertical="bottom" textRotation="0" wrapText="false" indent="0" shrinkToFit="true"/>
      <protection locked="true" hidden="true"/>
    </xf>
    <xf numFmtId="164" fontId="43" fillId="5" borderId="38" xfId="0" applyFont="true" applyBorder="true" applyAlignment="true" applyProtection="true">
      <alignment horizontal="right" vertical="center" textRotation="0" wrapText="false" indent="0" shrinkToFit="true"/>
      <protection locked="true" hidden="true"/>
    </xf>
    <xf numFmtId="164" fontId="43" fillId="5" borderId="39" xfId="0" applyFont="true" applyBorder="true" applyAlignment="true" applyProtection="true">
      <alignment horizontal="center" vertical="center" textRotation="0" wrapText="false" indent="0" shrinkToFit="false"/>
      <protection locked="true" hidden="true"/>
    </xf>
    <xf numFmtId="164" fontId="43" fillId="5" borderId="40" xfId="0" applyFont="true" applyBorder="true" applyAlignment="true" applyProtection="true">
      <alignment horizontal="left" vertical="center" textRotation="0" wrapText="false" indent="0" shrinkToFit="true"/>
      <protection locked="true" hidden="true"/>
    </xf>
    <xf numFmtId="164" fontId="13" fillId="5" borderId="38" xfId="0" applyFont="true" applyBorder="true" applyAlignment="true" applyProtection="true">
      <alignment horizontal="right" vertical="center" textRotation="0" wrapText="false" indent="0" shrinkToFit="true"/>
      <protection locked="true" hidden="true"/>
    </xf>
    <xf numFmtId="164" fontId="13" fillId="5" borderId="39" xfId="0" applyFont="true" applyBorder="true" applyAlignment="true" applyProtection="true">
      <alignment horizontal="center" vertical="center" textRotation="0" wrapText="false" indent="0" shrinkToFit="false"/>
      <protection locked="true" hidden="true"/>
    </xf>
    <xf numFmtId="164" fontId="13" fillId="5" borderId="40" xfId="0" applyFont="true" applyBorder="true" applyAlignment="true" applyProtection="true">
      <alignment horizontal="left" vertical="center" textRotation="0" wrapText="false" indent="0" shrinkToFit="true"/>
      <protection locked="true" hidden="true"/>
    </xf>
    <xf numFmtId="167" fontId="44" fillId="5" borderId="38" xfId="0" applyFont="true" applyBorder="true" applyAlignment="true" applyProtection="true">
      <alignment horizontal="right" vertical="center" textRotation="0" wrapText="false" indent="0" shrinkToFit="true"/>
      <protection locked="true" hidden="true"/>
    </xf>
    <xf numFmtId="166" fontId="43" fillId="5" borderId="40" xfId="0" applyFont="true" applyBorder="true" applyAlignment="true" applyProtection="true">
      <alignment horizontal="left" vertical="center" textRotation="0" wrapText="false" indent="0" shrinkToFit="false"/>
      <protection locked="true" hidden="true"/>
    </xf>
    <xf numFmtId="164" fontId="45" fillId="5" borderId="33" xfId="0" applyFont="true" applyBorder="true" applyAlignment="true" applyProtection="true">
      <alignment horizontal="center" vertical="center" textRotation="0" wrapText="false" indent="0" shrinkToFit="false"/>
      <protection locked="true" hidden="true"/>
    </xf>
    <xf numFmtId="168" fontId="13" fillId="5" borderId="41" xfId="19" applyFont="true" applyBorder="true" applyAlignment="true" applyProtection="true">
      <alignment horizontal="center" vertical="center" textRotation="0" wrapText="false" indent="0" shrinkToFit="true"/>
      <protection locked="true" hidden="true"/>
    </xf>
    <xf numFmtId="168" fontId="13" fillId="5" borderId="42" xfId="19" applyFont="true" applyBorder="true" applyAlignment="true" applyProtection="true">
      <alignment horizontal="center" vertical="center" textRotation="0" wrapText="false" indent="0" shrinkToFit="true"/>
      <protection locked="true" hidden="true"/>
    </xf>
    <xf numFmtId="168" fontId="13" fillId="5" borderId="13" xfId="19" applyFont="true" applyBorder="true" applyAlignment="true" applyProtection="true">
      <alignment horizontal="center" vertical="center" textRotation="0" wrapText="false" indent="0" shrinkToFit="true"/>
      <protection locked="true" hidden="true"/>
    </xf>
    <xf numFmtId="164" fontId="41" fillId="5" borderId="31" xfId="0" applyFont="true" applyBorder="true" applyAlignment="true" applyProtection="true">
      <alignment horizontal="center" vertical="top" textRotation="0" wrapText="false" indent="0" shrinkToFit="true"/>
      <protection locked="true" hidden="true"/>
    </xf>
    <xf numFmtId="169" fontId="13" fillId="5" borderId="41" xfId="0" applyFont="true" applyBorder="true" applyAlignment="true" applyProtection="true">
      <alignment horizontal="center" vertical="center" textRotation="0" wrapText="false" indent="0" shrinkToFit="true"/>
      <protection locked="true" hidden="true"/>
    </xf>
    <xf numFmtId="164" fontId="13" fillId="5" borderId="13" xfId="0" applyFont="true" applyBorder="true" applyAlignment="true" applyProtection="true">
      <alignment horizontal="center" vertical="center" textRotation="0" wrapText="false" indent="0" shrinkToFit="false"/>
      <protection locked="true" hidden="true"/>
    </xf>
    <xf numFmtId="169" fontId="13" fillId="5" borderId="43" xfId="0" applyFont="true" applyBorder="true" applyAlignment="true" applyProtection="true">
      <alignment horizontal="center" vertical="center" textRotation="0" wrapText="false" indent="0" shrinkToFit="true"/>
      <protection locked="true" hidden="true"/>
    </xf>
    <xf numFmtId="164" fontId="13" fillId="5" borderId="41" xfId="0" applyFont="true" applyBorder="true" applyAlignment="true" applyProtection="true">
      <alignment horizontal="right" vertical="center" textRotation="0" wrapText="false" indent="0" shrinkToFit="false"/>
      <protection locked="true" hidden="true"/>
    </xf>
    <xf numFmtId="166" fontId="13" fillId="5" borderId="43" xfId="0" applyFont="true" applyBorder="true" applyAlignment="true" applyProtection="true">
      <alignment horizontal="left" vertical="center" textRotation="0" wrapText="false" indent="0" shrinkToFit="false"/>
      <protection locked="true" hidden="true"/>
    </xf>
    <xf numFmtId="168" fontId="13" fillId="5" borderId="13" xfId="0" applyFont="true" applyBorder="true" applyAlignment="true" applyProtection="true">
      <alignment horizontal="center" vertical="center" textRotation="0" wrapText="false" indent="0" shrinkToFit="false"/>
      <protection locked="true" hidden="true"/>
    </xf>
    <xf numFmtId="164" fontId="41" fillId="5" borderId="0" xfId="0" applyFont="true" applyBorder="true" applyAlignment="true" applyProtection="true">
      <alignment horizontal="center" vertical="center" textRotation="0" wrapText="false" indent="0" shrinkToFit="false"/>
      <protection locked="true" hidden="true"/>
    </xf>
    <xf numFmtId="164" fontId="41" fillId="5" borderId="0" xfId="0" applyFont="true" applyBorder="true" applyAlignment="true" applyProtection="true">
      <alignment horizontal="general" vertical="center" textRotation="0" wrapText="false" indent="0" shrinkToFit="true"/>
      <protection locked="true" hidden="true"/>
    </xf>
    <xf numFmtId="164" fontId="41" fillId="5" borderId="0" xfId="0" applyFont="true" applyBorder="true" applyAlignment="true" applyProtection="true">
      <alignment horizontal="right" vertical="center" textRotation="0" wrapText="false" indent="0" shrinkToFit="false"/>
      <protection locked="true" hidden="true"/>
    </xf>
    <xf numFmtId="164" fontId="41" fillId="5" borderId="0" xfId="0" applyFont="true" applyBorder="true" applyAlignment="true" applyProtection="true">
      <alignment horizontal="left" vertical="center" textRotation="0" wrapText="false" indent="0" shrinkToFit="false"/>
      <protection locked="true" hidden="true"/>
    </xf>
    <xf numFmtId="164" fontId="8" fillId="5" borderId="0" xfId="0" applyFont="true" applyBorder="true" applyAlignment="true" applyProtection="true">
      <alignment horizontal="left" vertical="center" textRotation="0" wrapText="false" indent="0" shrinkToFit="false"/>
      <protection locked="true" hidden="true"/>
    </xf>
    <xf numFmtId="164" fontId="8" fillId="5" borderId="0" xfId="0" applyFont="true" applyBorder="true" applyAlignment="true" applyProtection="true">
      <alignment horizontal="center" vertical="center" textRotation="0" wrapText="false" indent="0" shrinkToFit="false"/>
      <protection locked="true" hidden="true"/>
    </xf>
    <xf numFmtId="164" fontId="8" fillId="5" borderId="0" xfId="0" applyFont="true" applyBorder="true" applyAlignment="true" applyProtection="true">
      <alignment horizontal="right" vertical="center" textRotation="0" wrapText="false" indent="0" shrinkToFit="false"/>
      <protection locked="true" hidden="true"/>
    </xf>
    <xf numFmtId="166" fontId="41" fillId="5" borderId="0" xfId="0" applyFont="true" applyBorder="true" applyAlignment="true" applyProtection="true">
      <alignment horizontal="left" vertical="center" textRotation="0" wrapText="false" indent="0" shrinkToFit="false"/>
      <protection locked="true" hidden="true"/>
    </xf>
    <xf numFmtId="164" fontId="41" fillId="5" borderId="0" xfId="0" applyFont="true" applyBorder="true" applyAlignment="true" applyProtection="true">
      <alignment horizontal="general" vertical="center" textRotation="0" wrapText="false" indent="0" shrinkToFit="false"/>
      <protection locked="true" hidden="true"/>
    </xf>
    <xf numFmtId="164" fontId="13" fillId="5" borderId="0" xfId="0" applyFont="true" applyBorder="true" applyAlignment="true" applyProtection="true">
      <alignment horizontal="general" vertical="center" textRotation="0" wrapText="false" indent="0" shrinkToFit="false"/>
      <protection locked="true" hidden="true"/>
    </xf>
    <xf numFmtId="164" fontId="29" fillId="8" borderId="22" xfId="0" applyFont="true" applyBorder="true" applyAlignment="true" applyProtection="true">
      <alignment horizontal="center" vertical="center" textRotation="0" wrapText="false" indent="0" shrinkToFit="false"/>
      <protection locked="true" hidden="true"/>
    </xf>
    <xf numFmtId="164" fontId="29" fillId="8" borderId="22" xfId="0" applyFont="true" applyBorder="true" applyAlignment="true" applyProtection="true">
      <alignment horizontal="center" vertical="center" textRotation="0" wrapText="false" indent="0" shrinkToFit="true"/>
      <protection locked="true" hidden="true"/>
    </xf>
    <xf numFmtId="164" fontId="29" fillId="8" borderId="21" xfId="0" applyFont="true" applyBorder="true" applyAlignment="true" applyProtection="true">
      <alignment horizontal="right" vertical="center" textRotation="0" wrapText="false" indent="0" shrinkToFit="false"/>
      <protection locked="true" hidden="true"/>
    </xf>
    <xf numFmtId="164" fontId="29" fillId="8" borderId="21" xfId="0" applyFont="true" applyBorder="true" applyAlignment="true" applyProtection="true">
      <alignment horizontal="center" vertical="center" textRotation="0" wrapText="false" indent="0" shrinkToFit="false"/>
      <protection locked="true" hidden="true"/>
    </xf>
    <xf numFmtId="164" fontId="29" fillId="8" borderId="21" xfId="0" applyFont="true" applyBorder="true" applyAlignment="true" applyProtection="true">
      <alignment horizontal="left" vertical="center" textRotation="0" wrapText="false" indent="0" shrinkToFit="false"/>
      <protection locked="true" hidden="true"/>
    </xf>
    <xf numFmtId="164" fontId="29" fillId="8" borderId="34" xfId="0" applyFont="true" applyBorder="true" applyAlignment="true" applyProtection="true">
      <alignment horizontal="right" vertical="center" textRotation="0" wrapText="false" indent="0" shrinkToFit="false"/>
      <protection locked="true" hidden="true"/>
    </xf>
    <xf numFmtId="164" fontId="12" fillId="8" borderId="34" xfId="0" applyFont="true" applyBorder="true" applyAlignment="true" applyProtection="true">
      <alignment horizontal="left" vertical="center" textRotation="0" wrapText="false" indent="0" shrinkToFit="false"/>
      <protection locked="true" hidden="true"/>
    </xf>
    <xf numFmtId="164" fontId="12" fillId="8" borderId="21" xfId="0" applyFont="true" applyBorder="true" applyAlignment="true" applyProtection="true">
      <alignment horizontal="left" vertical="center" textRotation="0" wrapText="false" indent="0" shrinkToFit="false"/>
      <protection locked="true" hidden="true"/>
    </xf>
    <xf numFmtId="164" fontId="12" fillId="8" borderId="36" xfId="0" applyFont="true" applyBorder="true" applyAlignment="true" applyProtection="true">
      <alignment horizontal="right" vertical="center" textRotation="0" wrapText="false" indent="0" shrinkToFit="false"/>
      <protection locked="true" hidden="true"/>
    </xf>
    <xf numFmtId="164" fontId="29" fillId="8" borderId="22" xfId="0" applyFont="true" applyBorder="true" applyAlignment="true" applyProtection="true">
      <alignment horizontal="general" vertical="center" textRotation="0" wrapText="false" indent="0" shrinkToFit="false"/>
      <protection locked="true" hidden="true"/>
    </xf>
    <xf numFmtId="164" fontId="29" fillId="0" borderId="0" xfId="0" applyFont="true" applyBorder="false" applyAlignment="false" applyProtection="true">
      <alignment horizontal="general" vertical="bottom" textRotation="0" wrapText="false" indent="0" shrinkToFit="false"/>
      <protection locked="true" hidden="true"/>
    </xf>
    <xf numFmtId="164" fontId="46" fillId="5" borderId="44" xfId="0" applyFont="true" applyBorder="true" applyAlignment="true" applyProtection="true">
      <alignment horizontal="center" vertical="center" textRotation="0" wrapText="true" indent="0" shrinkToFit="false"/>
      <protection locked="true" hidden="true"/>
    </xf>
    <xf numFmtId="164" fontId="47" fillId="5" borderId="44" xfId="0" applyFont="true" applyBorder="true" applyAlignment="true" applyProtection="true">
      <alignment horizontal="center" vertical="center" textRotation="0" wrapText="true" indent="0" shrinkToFit="false"/>
      <protection locked="true" hidden="true"/>
    </xf>
    <xf numFmtId="164" fontId="43" fillId="5" borderId="0" xfId="0" applyFont="true" applyBorder="true" applyAlignment="true" applyProtection="true">
      <alignment horizontal="general" vertical="center" textRotation="0" wrapText="false" indent="0" shrinkToFit="true"/>
      <protection locked="true" hidden="true"/>
    </xf>
    <xf numFmtId="164" fontId="43" fillId="5" borderId="0" xfId="0" applyFont="true" applyBorder="true" applyAlignment="true" applyProtection="true">
      <alignment horizontal="right" vertical="center" textRotation="0" wrapText="true" indent="0" shrinkToFit="false"/>
      <protection locked="true" hidden="true"/>
    </xf>
    <xf numFmtId="164" fontId="43" fillId="5" borderId="0" xfId="0" applyFont="true" applyBorder="true" applyAlignment="true" applyProtection="true">
      <alignment horizontal="center" vertical="center" textRotation="0" wrapText="false" indent="0" shrinkToFit="false"/>
      <protection locked="true" hidden="true"/>
    </xf>
    <xf numFmtId="164" fontId="43" fillId="5" borderId="0" xfId="0" applyFont="true" applyBorder="true" applyAlignment="true" applyProtection="true">
      <alignment horizontal="left" vertical="center" textRotation="0" wrapText="true" indent="0" shrinkToFit="false"/>
      <protection locked="true" hidden="true"/>
    </xf>
    <xf numFmtId="164" fontId="43" fillId="9" borderId="33" xfId="0" applyFont="true" applyBorder="true" applyAlignment="true" applyProtection="true">
      <alignment horizontal="right" vertical="center" textRotation="0" wrapText="true" indent="0" shrinkToFit="false"/>
      <protection locked="true" hidden="true"/>
    </xf>
    <xf numFmtId="164" fontId="43" fillId="9" borderId="0" xfId="0" applyFont="true" applyBorder="true" applyAlignment="true" applyProtection="true">
      <alignment horizontal="center" vertical="center" textRotation="0" wrapText="true" indent="0" shrinkToFit="false"/>
      <protection locked="true" hidden="true"/>
    </xf>
    <xf numFmtId="164" fontId="43" fillId="9" borderId="0" xfId="0" applyFont="true" applyBorder="true" applyAlignment="true" applyProtection="true">
      <alignment horizontal="left" vertical="center" textRotation="0" wrapText="true" indent="0" shrinkToFit="false"/>
      <protection locked="true" hidden="true"/>
    </xf>
    <xf numFmtId="164" fontId="13" fillId="5" borderId="33" xfId="0" applyFont="true" applyBorder="true" applyAlignment="true" applyProtection="true">
      <alignment horizontal="left" vertical="center" textRotation="0" wrapText="true" indent="0" shrinkToFit="false"/>
      <protection locked="true" hidden="true"/>
    </xf>
    <xf numFmtId="164" fontId="13" fillId="5" borderId="0" xfId="0" applyFont="true" applyBorder="true" applyAlignment="true" applyProtection="true">
      <alignment horizontal="center" vertical="center" textRotation="0" wrapText="true" indent="0" shrinkToFit="false"/>
      <protection locked="true" hidden="true"/>
    </xf>
    <xf numFmtId="164" fontId="13" fillId="5" borderId="0" xfId="0" applyFont="true" applyBorder="true" applyAlignment="true" applyProtection="true">
      <alignment horizontal="left" vertical="center" textRotation="0" wrapText="true" indent="0" shrinkToFit="false"/>
      <protection locked="true" hidden="true"/>
    </xf>
    <xf numFmtId="164" fontId="13" fillId="5" borderId="0" xfId="0" applyFont="true" applyBorder="true" applyAlignment="true" applyProtection="true">
      <alignment horizontal="right" vertical="center" textRotation="0" wrapText="true" indent="0" shrinkToFit="false"/>
      <protection locked="true" hidden="true"/>
    </xf>
    <xf numFmtId="164" fontId="13" fillId="5" borderId="0" xfId="0" applyFont="true" applyBorder="true" applyAlignment="true" applyProtection="true">
      <alignment horizontal="center" vertical="center" textRotation="0" wrapText="false" indent="0" shrinkToFit="false"/>
      <protection locked="true" hidden="true"/>
    </xf>
    <xf numFmtId="166" fontId="43" fillId="5" borderId="0" xfId="0" applyFont="true" applyBorder="true" applyAlignment="true" applyProtection="true">
      <alignment horizontal="left" vertical="center" textRotation="0" wrapText="false" indent="0" shrinkToFit="false"/>
      <protection locked="true" hidden="true"/>
    </xf>
    <xf numFmtId="164" fontId="43" fillId="5" borderId="0" xfId="0" applyFont="true" applyBorder="true" applyAlignment="true" applyProtection="true">
      <alignment horizontal="general" vertical="center" textRotation="0" wrapText="false" indent="0" shrinkToFit="false"/>
      <protection locked="true" hidden="true"/>
    </xf>
    <xf numFmtId="164" fontId="13" fillId="5" borderId="45" xfId="0" applyFont="true" applyBorder="true" applyAlignment="true" applyProtection="true">
      <alignment horizontal="general" vertical="center" textRotation="0" wrapText="true" indent="0" shrinkToFit="false"/>
      <protection locked="true" hidden="true"/>
    </xf>
    <xf numFmtId="164" fontId="0" fillId="5" borderId="0" xfId="0" applyFont="false" applyBorder="true" applyAlignment="false" applyProtection="true">
      <alignment horizontal="general" vertical="bottom" textRotation="0" wrapText="false" indent="0" shrinkToFit="false"/>
      <protection locked="true" hidden="true"/>
    </xf>
    <xf numFmtId="164" fontId="23" fillId="5" borderId="46" xfId="0" applyFont="true" applyBorder="true" applyAlignment="true" applyProtection="true">
      <alignment horizontal="center" vertical="center" textRotation="0" wrapText="true" indent="0" shrinkToFit="false"/>
      <protection locked="true" hidden="true"/>
    </xf>
    <xf numFmtId="164" fontId="43" fillId="5" borderId="47" xfId="0" applyFont="true" applyBorder="true" applyAlignment="true" applyProtection="true">
      <alignment horizontal="center" vertical="center" textRotation="0" wrapText="true" indent="0" shrinkToFit="false"/>
      <protection locked="true" hidden="false"/>
    </xf>
    <xf numFmtId="164" fontId="43" fillId="6" borderId="25" xfId="0" applyFont="true" applyBorder="true" applyAlignment="true" applyProtection="true">
      <alignment horizontal="general" vertical="center" textRotation="0" wrapText="false" indent="0" shrinkToFit="true"/>
      <protection locked="false" hidden="false"/>
    </xf>
    <xf numFmtId="164" fontId="43" fillId="4" borderId="24" xfId="0" applyFont="true" applyBorder="true" applyAlignment="true" applyProtection="true">
      <alignment horizontal="right" vertical="center" textRotation="0" wrapText="true" indent="0" shrinkToFit="false"/>
      <protection locked="false" hidden="false"/>
    </xf>
    <xf numFmtId="164" fontId="43" fillId="5" borderId="24" xfId="0" applyFont="true" applyBorder="true" applyAlignment="true" applyProtection="true">
      <alignment horizontal="center" vertical="center" textRotation="0" wrapText="false" indent="0" shrinkToFit="false"/>
      <protection locked="true" hidden="true"/>
    </xf>
    <xf numFmtId="164" fontId="43" fillId="6" borderId="24" xfId="0" applyFont="true" applyBorder="true" applyAlignment="true" applyProtection="true">
      <alignment horizontal="left" vertical="center" textRotation="0" wrapText="true" indent="0" shrinkToFit="false"/>
      <protection locked="false" hidden="false"/>
    </xf>
    <xf numFmtId="164" fontId="43" fillId="5" borderId="46" xfId="0" applyFont="true" applyBorder="true" applyAlignment="true" applyProtection="true">
      <alignment horizontal="right" vertical="center" textRotation="0" wrapText="true" indent="0" shrinkToFit="false"/>
      <protection locked="true" hidden="false"/>
    </xf>
    <xf numFmtId="164" fontId="43" fillId="5" borderId="47" xfId="0" applyFont="true" applyBorder="true" applyAlignment="true" applyProtection="true">
      <alignment horizontal="left" vertical="center" textRotation="0" wrapText="true" indent="0" shrinkToFit="false"/>
      <protection locked="true" hidden="false"/>
    </xf>
    <xf numFmtId="164" fontId="13" fillId="4" borderId="46" xfId="0" applyFont="true" applyBorder="true" applyAlignment="true" applyProtection="true">
      <alignment horizontal="right" vertical="center" textRotation="0" wrapText="true" indent="0" shrinkToFit="false"/>
      <protection locked="false" hidden="false"/>
    </xf>
    <xf numFmtId="164" fontId="13" fillId="6" borderId="24" xfId="0" applyFont="true" applyBorder="true" applyAlignment="true" applyProtection="true">
      <alignment horizontal="left" vertical="center" textRotation="0" wrapText="true" indent="0" shrinkToFit="false"/>
      <protection locked="false" hidden="false"/>
    </xf>
    <xf numFmtId="164" fontId="13" fillId="4" borderId="48" xfId="0" applyFont="true" applyBorder="true" applyAlignment="true" applyProtection="true">
      <alignment horizontal="right" vertical="center" textRotation="0" wrapText="true" indent="0" shrinkToFit="false"/>
      <protection locked="false" hidden="false"/>
    </xf>
    <xf numFmtId="164" fontId="43" fillId="4" borderId="46" xfId="0" applyFont="true" applyBorder="true" applyAlignment="true" applyProtection="true">
      <alignment horizontal="right" vertical="center" textRotation="0" wrapText="true" indent="0" shrinkToFit="false"/>
      <protection locked="false" hidden="false"/>
    </xf>
    <xf numFmtId="166" fontId="43" fillId="5" borderId="24" xfId="0" applyFont="true" applyBorder="true" applyAlignment="true" applyProtection="true">
      <alignment horizontal="left" vertical="center" textRotation="0" wrapText="false" indent="0" shrinkToFit="false"/>
      <protection locked="true" hidden="true"/>
    </xf>
    <xf numFmtId="164" fontId="43" fillId="5" borderId="24" xfId="0" applyFont="true" applyBorder="true" applyAlignment="true" applyProtection="true">
      <alignment horizontal="general" vertical="center" textRotation="0" wrapText="false" indent="0" shrinkToFit="false"/>
      <protection locked="true" hidden="true"/>
    </xf>
    <xf numFmtId="164" fontId="13" fillId="4" borderId="25" xfId="0" applyFont="true" applyBorder="true" applyAlignment="true" applyProtection="true">
      <alignment horizontal="general" vertical="center" textRotation="0" wrapText="true" indent="0" shrinkToFit="false"/>
      <protection locked="false" hidden="false"/>
    </xf>
    <xf numFmtId="164" fontId="43" fillId="5" borderId="47" xfId="0" applyFont="true" applyBorder="true" applyAlignment="true" applyProtection="true">
      <alignment horizontal="center" vertical="center" textRotation="0" wrapText="true" indent="0" shrinkToFit="false"/>
      <protection locked="true" hidden="true"/>
    </xf>
    <xf numFmtId="164" fontId="0" fillId="5" borderId="0" xfId="0" applyFont="false" applyBorder="false" applyAlignment="false" applyProtection="true">
      <alignment horizontal="general" vertical="bottom" textRotation="0" wrapText="false" indent="0" shrinkToFit="false"/>
      <protection locked="true" hidden="true"/>
    </xf>
    <xf numFmtId="164" fontId="0" fillId="3" borderId="0" xfId="0" applyFont="false" applyBorder="false" applyAlignment="true" applyProtection="true">
      <alignment horizontal="justify" vertical="center" textRotation="0" wrapText="true" indent="0" shrinkToFit="true"/>
      <protection locked="true" hidden="true"/>
    </xf>
    <xf numFmtId="164" fontId="30" fillId="5" borderId="0" xfId="0" applyFont="true" applyBorder="false" applyAlignment="true" applyProtection="true">
      <alignment horizontal="right" vertical="center" textRotation="0" wrapText="true" indent="0" shrinkToFit="true"/>
      <protection locked="true" hidden="true"/>
    </xf>
    <xf numFmtId="164" fontId="40" fillId="8" borderId="14" xfId="0" applyFont="true" applyBorder="true" applyAlignment="true" applyProtection="true">
      <alignment horizontal="justify" vertical="center" textRotation="0" wrapText="true" indent="0" shrinkToFit="false"/>
      <protection locked="true" hidden="true"/>
    </xf>
    <xf numFmtId="164" fontId="29" fillId="9" borderId="49" xfId="0" applyFont="true" applyBorder="true" applyAlignment="true" applyProtection="true">
      <alignment horizontal="justify" vertical="top" textRotation="0" wrapText="true" indent="0" shrinkToFit="false"/>
      <protection locked="true" hidden="true"/>
    </xf>
    <xf numFmtId="164" fontId="41" fillId="9" borderId="49" xfId="0" applyFont="true" applyBorder="true" applyAlignment="true" applyProtection="true">
      <alignment horizontal="justify" vertical="top" textRotation="0" wrapText="true" indent="0" shrinkToFit="false"/>
      <protection locked="true" hidden="true"/>
    </xf>
    <xf numFmtId="164" fontId="41" fillId="9" borderId="49" xfId="0" applyFont="true" applyBorder="true" applyAlignment="true" applyProtection="true">
      <alignment horizontal="justify" vertical="top" textRotation="0" wrapText="true" indent="0" shrinkToFit="true"/>
      <protection locked="true" hidden="true"/>
    </xf>
    <xf numFmtId="164" fontId="48" fillId="5" borderId="0" xfId="0" applyFont="true" applyBorder="false" applyAlignment="false" applyProtection="true">
      <alignment horizontal="general" vertical="bottom" textRotation="0" wrapText="false" indent="0" shrinkToFit="false"/>
      <protection locked="true" hidden="true"/>
    </xf>
    <xf numFmtId="164" fontId="48" fillId="0" borderId="0" xfId="0" applyFont="true" applyBorder="false" applyAlignment="false" applyProtection="true">
      <alignment horizontal="general" vertical="bottom" textRotation="0" wrapText="false" indent="0" shrinkToFit="false"/>
      <protection locked="true" hidden="true"/>
    </xf>
    <xf numFmtId="164" fontId="28" fillId="9" borderId="50" xfId="0" applyFont="true" applyBorder="true" applyAlignment="true" applyProtection="true">
      <alignment horizontal="justify" vertical="top" textRotation="0" wrapText="true" indent="0" shrinkToFit="true"/>
      <protection locked="true" hidden="true"/>
    </xf>
    <xf numFmtId="164" fontId="0" fillId="5" borderId="0" xfId="0" applyFont="false" applyBorder="false" applyAlignment="true" applyProtection="true">
      <alignment horizontal="justify" vertical="center" textRotation="0" wrapText="true" indent="0" shrinkToFit="true"/>
      <protection locked="true" hidden="true"/>
    </xf>
    <xf numFmtId="164" fontId="40" fillId="8" borderId="14" xfId="0" applyFont="true" applyBorder="true" applyAlignment="true" applyProtection="true">
      <alignment horizontal="justify" vertical="center" textRotation="0" wrapText="true" indent="0" shrinkToFit="true"/>
      <protection locked="true" hidden="true"/>
    </xf>
    <xf numFmtId="164" fontId="41" fillId="9" borderId="49" xfId="0" applyFont="true" applyBorder="true" applyAlignment="true" applyProtection="true">
      <alignment horizontal="justify" vertical="center" textRotation="0" wrapText="true" indent="0" shrinkToFit="true"/>
      <protection locked="true" hidden="true"/>
    </xf>
    <xf numFmtId="164" fontId="41" fillId="9" borderId="50" xfId="0" applyFont="true" applyBorder="true" applyAlignment="true" applyProtection="true">
      <alignment horizontal="justify" vertical="center" textRotation="0" wrapText="true" indent="0" shrinkToFit="true"/>
      <protection locked="true" hidden="tru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dxfs count="20">
    <dxf>
      <font>
        <name val="Times New Roman"/>
        <charset val="1"/>
        <family val="1"/>
        <b val="1"/>
        <i val="0"/>
        <strike val="0"/>
        <color rgb="FF000000"/>
      </font>
      <fill>
        <patternFill>
          <bgColor rgb="FF99CC00"/>
        </patternFill>
      </fill>
    </dxf>
    <dxf>
      <font>
        <name val="Times New Roman"/>
        <charset val="1"/>
        <family val="1"/>
        <b val="1"/>
        <i val="0"/>
        <color rgb="FF000000"/>
      </font>
      <fill>
        <patternFill>
          <bgColor rgb="FFFF8080"/>
        </patternFill>
      </fill>
    </dxf>
    <dxf>
      <font>
        <name val="Times New Roman"/>
        <charset val="1"/>
        <family val="1"/>
        <color rgb="FFC0C0C0"/>
      </font>
      <fill>
        <patternFill>
          <bgColor rgb="FFC0C0C0"/>
        </patternFill>
      </fill>
    </dxf>
    <dxf>
      <font>
        <name val="Times New Roman"/>
        <charset val="1"/>
        <family val="1"/>
        <b val="1"/>
        <i val="0"/>
        <strike val="0"/>
        <color rgb="FF000000"/>
      </font>
      <fill>
        <patternFill>
          <bgColor rgb="FF99CC00"/>
        </patternFill>
      </fill>
    </dxf>
    <dxf>
      <font>
        <name val="Times New Roman"/>
        <charset val="1"/>
        <family val="1"/>
        <b val="1"/>
        <i val="0"/>
        <color rgb="FF000000"/>
      </font>
      <fill>
        <patternFill>
          <bgColor rgb="FFFF8080"/>
        </patternFill>
      </fill>
    </dxf>
    <dxf>
      <font>
        <name val="Times New Roman"/>
        <charset val="1"/>
        <family val="1"/>
        <color rgb="FFC0C0C0"/>
      </font>
      <fill>
        <patternFill>
          <bgColor rgb="FFC0C0C0"/>
        </patternFill>
      </fill>
    </dxf>
    <dxf>
      <font>
        <name val="Times New Roman"/>
        <charset val="1"/>
        <family val="1"/>
        <b val="1"/>
        <i val="0"/>
        <strike val="0"/>
        <color rgb="FF000000"/>
      </font>
      <fill>
        <patternFill>
          <bgColor rgb="FF99CC00"/>
        </patternFill>
      </fill>
    </dxf>
    <dxf>
      <font>
        <name val="Times New Roman"/>
        <charset val="1"/>
        <family val="1"/>
        <b val="1"/>
        <i val="0"/>
        <color rgb="FF000000"/>
      </font>
      <fill>
        <patternFill>
          <bgColor rgb="FFFF8080"/>
        </patternFill>
      </fill>
    </dxf>
    <dxf>
      <font>
        <name val="Times New Roman"/>
        <charset val="1"/>
        <family val="1"/>
        <color rgb="FFC0C0C0"/>
      </font>
      <fill>
        <patternFill>
          <bgColor rgb="FFC0C0C0"/>
        </patternFill>
      </fill>
    </dxf>
    <dxf>
      <font>
        <name val="Times New Roman"/>
        <charset val="1"/>
        <family val="1"/>
        <b val="1"/>
        <i val="0"/>
        <strike val="0"/>
        <color rgb="FF000000"/>
      </font>
      <fill>
        <patternFill>
          <bgColor rgb="FF99CC00"/>
        </patternFill>
      </fill>
    </dxf>
    <dxf>
      <font>
        <name val="Times New Roman"/>
        <charset val="1"/>
        <family val="1"/>
        <b val="1"/>
        <i val="0"/>
        <color rgb="FF000000"/>
      </font>
      <fill>
        <patternFill>
          <bgColor rgb="FFFF8080"/>
        </patternFill>
      </fill>
    </dxf>
    <dxf>
      <font>
        <name val="Times New Roman"/>
        <charset val="1"/>
        <family val="1"/>
        <color rgb="FFC0C0C0"/>
      </font>
      <fill>
        <patternFill>
          <bgColor rgb="FFC0C0C0"/>
        </patternFill>
      </fill>
    </dxf>
    <dxf>
      <font>
        <name val="Times New Roman"/>
        <charset val="1"/>
        <family val="1"/>
        <color rgb="FF800000"/>
      </font>
    </dxf>
    <dxf>
      <font>
        <name val="Times New Roman"/>
        <charset val="1"/>
        <family val="1"/>
        <color rgb="FFC0C0C0"/>
      </font>
      <fill>
        <patternFill>
          <bgColor rgb="FFC0C0C0"/>
        </patternFill>
      </fill>
    </dxf>
    <dxf>
      <font>
        <name val="Times New Roman"/>
        <charset val="1"/>
        <family val="1"/>
      </font>
      <fill>
        <patternFill>
          <bgColor rgb="FF993366"/>
        </patternFill>
      </fill>
    </dxf>
    <dxf>
      <font>
        <name val="Times New Roman"/>
        <charset val="1"/>
        <family val="1"/>
        <b val="1"/>
        <i val="0"/>
        <color rgb="FFFF0000"/>
      </font>
    </dxf>
    <dxf>
      <font>
        <name val="Times New Roman"/>
        <charset val="1"/>
        <family val="1"/>
        <b val="1"/>
        <i val="0"/>
        <strike val="0"/>
        <color rgb="FF800000"/>
      </font>
    </dxf>
    <dxf>
      <font>
        <name val="Times New Roman"/>
        <charset val="1"/>
        <family val="1"/>
        <color rgb="FFC0C0C0"/>
      </font>
      <fill>
        <patternFill>
          <bgColor rgb="FFC0C0C0"/>
        </patternFill>
      </fill>
    </dxf>
    <dxf>
      <font>
        <name val="Times New Roman"/>
        <charset val="1"/>
        <family val="1"/>
        <b val="1"/>
        <i val="0"/>
        <color rgb="FF800000"/>
      </font>
    </dxf>
    <dxf>
      <font>
        <name val="Times New Roman"/>
        <charset val="1"/>
        <family val="1"/>
        <b val="1"/>
        <i val="0"/>
        <color rgb="FF800000"/>
      </font>
      <fill>
        <patternFill>
          <bgColor rgb="FF969696"/>
        </patternFill>
      </fill>
    </dxf>
  </dxf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wm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9720</xdr:colOff>
      <xdr:row>18</xdr:row>
      <xdr:rowOff>28440</xdr:rowOff>
    </xdr:from>
    <xdr:to>
      <xdr:col>2</xdr:col>
      <xdr:colOff>1134000</xdr:colOff>
      <xdr:row>26</xdr:row>
      <xdr:rowOff>151920</xdr:rowOff>
    </xdr:to>
    <xdr:pic>
      <xdr:nvPicPr>
        <xdr:cNvPr id="0" name="Picture 3" descr=""/>
        <xdr:cNvPicPr/>
      </xdr:nvPicPr>
      <xdr:blipFill>
        <a:blip r:embed="rId1"/>
        <a:stretch/>
      </xdr:blipFill>
      <xdr:spPr>
        <a:xfrm>
          <a:off x="9720" y="4705200"/>
          <a:ext cx="2526120" cy="195228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IW201"/>
  <sheetViews>
    <sheetView windowProtection="false" showFormulas="false" showGridLines="true" showRowColHeaders="true" showZeros="false" rightToLeft="false" tabSelected="true" showOutlineSymbols="true" defaultGridColor="true" view="normal" topLeftCell="A1" colorId="64" zoomScale="92" zoomScaleNormal="92" zoomScalePageLayoutView="100" workbookViewId="0">
      <selection pane="topLeft" activeCell="I11" activeCellId="0" sqref="I11"/>
    </sheetView>
  </sheetViews>
  <sheetFormatPr defaultRowHeight="15.75"/>
  <cols>
    <col collapsed="false" hidden="false" max="1" min="1" style="1" width="3.09433962264151"/>
    <col collapsed="false" hidden="false" max="2" min="2" style="0" width="15.2783018867925"/>
    <col collapsed="false" hidden="false" max="3" min="3" style="0" width="16.4764150943396"/>
    <col collapsed="false" hidden="false" max="4" min="4" style="2" width="2.79716981132075"/>
    <col collapsed="false" hidden="false" max="7" min="5" style="0" width="2.79716981132075"/>
    <col collapsed="false" hidden="false" max="8" min="8" style="0" width="27.2594339622642"/>
    <col collapsed="false" hidden="false" max="9" min="9" style="0" width="27.3584905660377"/>
    <col collapsed="false" hidden="false" max="10" min="10" style="0" width="1.69811320754717"/>
    <col collapsed="false" hidden="false" max="12" min="11" style="0" width="1.89622641509434"/>
    <col collapsed="false" hidden="false" max="13" min="13" style="0" width="3.09433962264151"/>
    <col collapsed="false" hidden="true" max="16" min="14" style="0" width="0"/>
    <col collapsed="false" hidden="false" max="22" min="17" style="0" width="3.09433962264151"/>
    <col collapsed="false" hidden="false" max="23" min="23" style="0" width="4.79245283018868"/>
    <col collapsed="false" hidden="false" max="24" min="24" style="0" width="7.7877358490566"/>
    <col collapsed="false" hidden="false" max="32" min="25" style="0" width="2.69811320754717"/>
    <col collapsed="false" hidden="true" max="44" min="33" style="3" width="0"/>
    <col collapsed="false" hidden="true" max="45" min="45" style="4" width="0"/>
    <col collapsed="false" hidden="true" max="56" min="46" style="3" width="0"/>
    <col collapsed="false" hidden="true" max="57" min="57" style="4" width="0"/>
    <col collapsed="false" hidden="true" max="72" min="58" style="3" width="0"/>
    <col collapsed="false" hidden="true" max="73" min="73" style="5" width="0"/>
    <col collapsed="false" hidden="true" max="80" min="74" style="3" width="0"/>
    <col collapsed="false" hidden="false" max="82" min="81" style="3" width="5.49056603773585"/>
    <col collapsed="false" hidden="false" max="83" min="83" style="3" width="8.68867924528302"/>
    <col collapsed="false" hidden="false" max="85" min="84" style="3" width="22.4669811320755"/>
    <col collapsed="false" hidden="false" max="86" min="86" style="3" width="36.5424528301887"/>
    <col collapsed="false" hidden="false" max="90" min="87" style="3" width="5.49056603773585"/>
    <col collapsed="false" hidden="false" max="91" min="91" style="3" width="8.68867924528302"/>
    <col collapsed="false" hidden="false" max="92" min="92" style="3" width="9.78301886792453"/>
    <col collapsed="false" hidden="false" max="93" min="93" style="3" width="22.4669811320755"/>
    <col collapsed="false" hidden="false" max="94" min="94" style="3" width="27.7547169811321"/>
    <col collapsed="false" hidden="false" max="98" min="95" style="3" width="5.39150943396226"/>
    <col collapsed="false" hidden="false" max="99" min="99" style="3" width="8.68867924528302"/>
    <col collapsed="false" hidden="false" max="257" min="100" style="3" width="9.78301886792453"/>
    <col collapsed="false" hidden="false" max="1025" min="258" style="0" width="9.78301886792453"/>
  </cols>
  <sheetData>
    <row r="1" customFormat="false" ht="15.75" hidden="false" customHeight="true" outlineLevel="0" collapsed="false">
      <c r="A1" s="0"/>
      <c r="D1" s="0"/>
      <c r="P1" s="6"/>
      <c r="Q1" s="6"/>
      <c r="R1" s="6"/>
      <c r="S1" s="6"/>
      <c r="T1" s="6"/>
      <c r="U1" s="6"/>
      <c r="V1" s="6"/>
      <c r="X1" s="6"/>
      <c r="Y1" s="7" t="s">
        <v>0</v>
      </c>
      <c r="Z1" s="8"/>
      <c r="AA1" s="8"/>
      <c r="AB1" s="8"/>
      <c r="AC1" s="9" t="s">
        <v>1</v>
      </c>
      <c r="AD1" s="8"/>
      <c r="AE1" s="8"/>
      <c r="AF1" s="10"/>
      <c r="AG1" s="11"/>
      <c r="AH1" s="11"/>
      <c r="AI1" s="11"/>
      <c r="AJ1" s="11"/>
      <c r="AK1" s="11"/>
      <c r="AL1" s="11"/>
      <c r="AM1" s="11"/>
      <c r="AN1" s="11"/>
      <c r="AO1" s="11"/>
      <c r="AP1" s="11"/>
      <c r="AQ1" s="11"/>
      <c r="AR1" s="11"/>
      <c r="AS1" s="12"/>
      <c r="AT1" s="11"/>
      <c r="AU1" s="11"/>
      <c r="AV1" s="0"/>
      <c r="AW1" s="0"/>
      <c r="AX1" s="0"/>
      <c r="AY1" s="0"/>
      <c r="AZ1" s="3" t="s">
        <v>2</v>
      </c>
      <c r="BA1" s="3" t="s">
        <v>3</v>
      </c>
      <c r="BB1" s="3" t="s">
        <v>4</v>
      </c>
      <c r="BC1" s="3" t="s">
        <v>5</v>
      </c>
      <c r="BD1" s="0"/>
      <c r="BE1" s="13" t="s">
        <v>6</v>
      </c>
      <c r="BF1" s="14" t="s">
        <v>7</v>
      </c>
      <c r="BG1" s="14" t="s">
        <v>8</v>
      </c>
      <c r="BH1" s="14" t="s">
        <v>9</v>
      </c>
      <c r="BI1" s="14" t="s">
        <v>10</v>
      </c>
      <c r="BJ1" s="14" t="s">
        <v>11</v>
      </c>
      <c r="BK1" s="13" t="s">
        <v>12</v>
      </c>
      <c r="BL1" s="14" t="s">
        <v>13</v>
      </c>
      <c r="BM1" s="14" t="s">
        <v>14</v>
      </c>
      <c r="BN1" s="14" t="s">
        <v>15</v>
      </c>
      <c r="BO1" s="14" t="s">
        <v>16</v>
      </c>
      <c r="BP1" s="13" t="s">
        <v>17</v>
      </c>
      <c r="BQ1" s="13" t="s">
        <v>18</v>
      </c>
      <c r="BR1" s="13" t="s">
        <v>19</v>
      </c>
      <c r="BS1" s="14" t="s">
        <v>20</v>
      </c>
      <c r="BT1" s="13" t="s">
        <v>21</v>
      </c>
      <c r="BU1" s="13" t="s">
        <v>22</v>
      </c>
      <c r="BV1" s="13" t="s">
        <v>23</v>
      </c>
      <c r="BW1" s="14" t="s">
        <v>24</v>
      </c>
      <c r="BX1" s="14" t="s">
        <v>25</v>
      </c>
      <c r="BY1" s="13" t="s">
        <v>26</v>
      </c>
      <c r="BZ1" s="13" t="s">
        <v>27</v>
      </c>
      <c r="CA1" s="13" t="s">
        <v>28</v>
      </c>
      <c r="CB1" s="14" t="s">
        <v>29</v>
      </c>
      <c r="CC1" s="0"/>
      <c r="CD1" s="0"/>
      <c r="CE1" s="0"/>
      <c r="CF1" s="0"/>
      <c r="CG1" s="0"/>
      <c r="CH1" s="0"/>
      <c r="CI1" s="0"/>
      <c r="CJ1" s="0"/>
      <c r="CK1" s="0"/>
      <c r="CL1" s="0"/>
      <c r="CM1" s="0"/>
      <c r="CN1" s="0"/>
      <c r="CO1" s="0"/>
      <c r="CP1" s="0"/>
      <c r="CQ1" s="0"/>
      <c r="CR1" s="0"/>
      <c r="CS1" s="0"/>
      <c r="CT1" s="0"/>
      <c r="CU1" s="0"/>
      <c r="CV1" s="0"/>
      <c r="CW1" s="0"/>
      <c r="CX1" s="0"/>
      <c r="CY1" s="0"/>
      <c r="CZ1" s="0"/>
      <c r="DA1" s="0"/>
      <c r="DB1" s="0"/>
      <c r="DC1" s="0"/>
      <c r="DD1" s="0"/>
      <c r="DE1" s="0"/>
      <c r="DF1" s="0"/>
      <c r="DG1" s="0"/>
      <c r="DH1" s="0"/>
      <c r="DI1" s="0"/>
      <c r="DJ1" s="0"/>
      <c r="DK1" s="0"/>
      <c r="DL1" s="0"/>
      <c r="DM1" s="0"/>
      <c r="DN1" s="0"/>
      <c r="DO1" s="0"/>
      <c r="DP1" s="0"/>
      <c r="DQ1" s="0"/>
      <c r="DR1" s="0"/>
      <c r="DS1" s="0"/>
      <c r="DT1" s="0"/>
      <c r="DU1" s="0"/>
      <c r="DV1" s="0"/>
      <c r="DW1" s="0"/>
      <c r="DX1" s="0"/>
      <c r="DY1" s="0"/>
      <c r="DZ1" s="0"/>
      <c r="EA1" s="0"/>
      <c r="EB1" s="0"/>
      <c r="EC1" s="0"/>
      <c r="ED1" s="0"/>
      <c r="EE1" s="0"/>
      <c r="EF1" s="0"/>
      <c r="EG1" s="0"/>
      <c r="EH1" s="0"/>
      <c r="EI1" s="0"/>
      <c r="EJ1" s="0"/>
      <c r="EK1" s="0"/>
      <c r="EL1" s="0"/>
      <c r="EM1" s="0"/>
      <c r="EN1" s="0"/>
      <c r="EO1" s="0"/>
      <c r="EP1" s="0"/>
      <c r="EQ1" s="0"/>
      <c r="ER1" s="0"/>
      <c r="ES1" s="0"/>
      <c r="ET1" s="0"/>
      <c r="EU1" s="0"/>
      <c r="EV1" s="0"/>
      <c r="EW1" s="0"/>
      <c r="EX1" s="0"/>
      <c r="EY1" s="0"/>
      <c r="EZ1" s="0"/>
      <c r="FA1" s="0"/>
      <c r="FB1" s="0"/>
      <c r="FC1" s="0"/>
      <c r="FD1" s="0"/>
      <c r="FE1" s="0"/>
      <c r="FF1" s="0"/>
      <c r="FG1" s="0"/>
      <c r="FH1" s="0"/>
      <c r="FI1" s="0"/>
      <c r="FJ1" s="0"/>
      <c r="FK1" s="0"/>
      <c r="FL1" s="0"/>
      <c r="FM1" s="0"/>
      <c r="FN1" s="0"/>
      <c r="FO1" s="0"/>
      <c r="FP1" s="0"/>
      <c r="FQ1" s="0"/>
      <c r="FR1" s="0"/>
      <c r="FS1" s="0"/>
      <c r="FT1" s="0"/>
      <c r="FU1" s="0"/>
      <c r="FV1" s="0"/>
      <c r="FW1" s="0"/>
      <c r="FX1" s="0"/>
      <c r="FY1" s="0"/>
      <c r="FZ1" s="0"/>
      <c r="GA1" s="0"/>
      <c r="GB1" s="0"/>
      <c r="GC1" s="0"/>
      <c r="GD1" s="0"/>
      <c r="GE1" s="0"/>
      <c r="GF1" s="0"/>
      <c r="GG1" s="0"/>
      <c r="GH1" s="0"/>
      <c r="GI1" s="0"/>
      <c r="GJ1" s="0"/>
      <c r="GK1" s="0"/>
      <c r="GL1" s="0"/>
      <c r="GM1" s="0"/>
      <c r="GN1" s="0"/>
      <c r="GO1" s="0"/>
      <c r="GP1" s="0"/>
      <c r="GQ1" s="0"/>
      <c r="GR1" s="0"/>
      <c r="GS1" s="0"/>
      <c r="GT1" s="0"/>
      <c r="GU1" s="0"/>
      <c r="GV1" s="0"/>
      <c r="GW1" s="0"/>
      <c r="GX1" s="0"/>
      <c r="GY1" s="0"/>
      <c r="GZ1" s="0"/>
      <c r="HA1" s="0"/>
      <c r="HB1" s="0"/>
      <c r="HC1" s="0"/>
      <c r="HD1" s="0"/>
      <c r="HE1" s="0"/>
      <c r="HF1" s="0"/>
      <c r="HG1" s="0"/>
      <c r="HH1" s="0"/>
      <c r="HI1" s="0"/>
      <c r="HJ1" s="0"/>
      <c r="HK1" s="0"/>
      <c r="HL1" s="0"/>
      <c r="HM1" s="0"/>
      <c r="HN1" s="0"/>
      <c r="HO1" s="0"/>
      <c r="HP1" s="0"/>
      <c r="HQ1" s="0"/>
      <c r="HR1" s="0"/>
      <c r="HS1" s="0"/>
      <c r="HT1" s="0"/>
      <c r="HU1" s="0"/>
      <c r="HV1" s="0"/>
      <c r="HW1" s="0"/>
      <c r="HX1" s="0"/>
      <c r="HY1" s="0"/>
      <c r="HZ1" s="0"/>
      <c r="IA1" s="0"/>
      <c r="IB1" s="0"/>
      <c r="IC1" s="0"/>
      <c r="ID1" s="0"/>
      <c r="IE1" s="0"/>
      <c r="IF1" s="0"/>
      <c r="IG1" s="0"/>
      <c r="IH1" s="0"/>
      <c r="II1" s="0"/>
      <c r="IJ1" s="0"/>
      <c r="IK1" s="0"/>
      <c r="IL1" s="0"/>
      <c r="IM1" s="0"/>
      <c r="IN1" s="0"/>
      <c r="IO1" s="0"/>
      <c r="IP1" s="0"/>
      <c r="IQ1" s="0"/>
      <c r="IR1" s="0"/>
      <c r="IS1" s="0"/>
      <c r="IT1" s="0"/>
      <c r="IU1" s="0"/>
      <c r="IV1" s="0"/>
      <c r="IW1" s="0"/>
    </row>
    <row r="2" customFormat="false" ht="16.5" hidden="false" customHeight="false" outlineLevel="0" collapsed="false">
      <c r="A2" s="15" t="s">
        <v>30</v>
      </c>
      <c r="B2" s="16" t="s">
        <v>31</v>
      </c>
      <c r="C2" s="17" t="s">
        <v>32</v>
      </c>
      <c r="D2" s="18" t="s">
        <v>33</v>
      </c>
      <c r="E2" s="19" t="s">
        <v>34</v>
      </c>
      <c r="F2" s="20" t="s">
        <v>35</v>
      </c>
      <c r="G2" s="21" t="s">
        <v>36</v>
      </c>
      <c r="H2" s="16" t="s">
        <v>37</v>
      </c>
      <c r="I2" s="16" t="s">
        <v>5</v>
      </c>
      <c r="J2" s="21"/>
      <c r="K2" s="15" t="s">
        <v>38</v>
      </c>
      <c r="L2" s="15" t="s">
        <v>39</v>
      </c>
      <c r="M2" s="16" t="s">
        <v>40</v>
      </c>
      <c r="Q2" s="22" t="s">
        <v>41</v>
      </c>
      <c r="R2" s="22" t="s">
        <v>42</v>
      </c>
      <c r="S2" s="23" t="s">
        <v>43</v>
      </c>
      <c r="T2" s="22" t="s">
        <v>44</v>
      </c>
      <c r="U2" s="23" t="s">
        <v>45</v>
      </c>
      <c r="V2" s="24" t="s">
        <v>46</v>
      </c>
      <c r="W2" s="15" t="s">
        <v>47</v>
      </c>
      <c r="X2" s="25" t="s">
        <v>3</v>
      </c>
      <c r="Y2" s="26" t="s">
        <v>33</v>
      </c>
      <c r="Z2" s="27" t="s">
        <v>34</v>
      </c>
      <c r="AA2" s="27" t="s">
        <v>35</v>
      </c>
      <c r="AB2" s="28" t="s">
        <v>36</v>
      </c>
      <c r="AC2" s="26" t="s">
        <v>33</v>
      </c>
      <c r="AD2" s="27" t="s">
        <v>34</v>
      </c>
      <c r="AE2" s="27" t="s">
        <v>35</v>
      </c>
      <c r="AF2" s="28" t="s">
        <v>36</v>
      </c>
      <c r="AG2" s="11"/>
      <c r="AH2" s="29"/>
      <c r="AI2" s="29"/>
      <c r="AJ2" s="29"/>
      <c r="AK2" s="29"/>
      <c r="AL2" s="29"/>
      <c r="AM2" s="18" t="s">
        <v>33</v>
      </c>
      <c r="AN2" s="19" t="s">
        <v>34</v>
      </c>
      <c r="AO2" s="20" t="s">
        <v>35</v>
      </c>
      <c r="AP2" s="21" t="s">
        <v>36</v>
      </c>
      <c r="AQ2" s="29"/>
      <c r="AR2" s="3" t="n">
        <v>1</v>
      </c>
      <c r="AS2" s="30" t="s">
        <v>48</v>
      </c>
      <c r="AT2" s="31"/>
      <c r="AU2" s="32" t="n">
        <v>1</v>
      </c>
      <c r="AV2" s="4"/>
      <c r="AW2" s="4"/>
      <c r="AX2" s="0"/>
      <c r="AY2" s="0"/>
      <c r="AZ2" s="33" t="s">
        <v>49</v>
      </c>
      <c r="BA2" s="34" t="n">
        <v>30000</v>
      </c>
      <c r="BB2" s="3" t="n">
        <v>0</v>
      </c>
      <c r="BC2" s="3" t="n">
        <v>0</v>
      </c>
      <c r="BD2" s="0"/>
      <c r="BE2" s="35" t="s">
        <v>50</v>
      </c>
      <c r="BF2" s="36" t="s">
        <v>51</v>
      </c>
      <c r="BG2" s="36" t="s">
        <v>52</v>
      </c>
      <c r="BH2" s="36" t="s">
        <v>53</v>
      </c>
      <c r="BI2" s="35" t="s">
        <v>54</v>
      </c>
      <c r="BJ2" s="36" t="s">
        <v>55</v>
      </c>
      <c r="BK2" s="35" t="s">
        <v>56</v>
      </c>
      <c r="BL2" s="35" t="s">
        <v>13</v>
      </c>
      <c r="BM2" s="36" t="s">
        <v>14</v>
      </c>
      <c r="BN2" s="35" t="s">
        <v>57</v>
      </c>
      <c r="BO2" s="35" t="s">
        <v>58</v>
      </c>
      <c r="BP2" s="35" t="s">
        <v>59</v>
      </c>
      <c r="BQ2" s="35" t="s">
        <v>60</v>
      </c>
      <c r="BR2" s="35" t="s">
        <v>61</v>
      </c>
      <c r="BS2" s="36" t="s">
        <v>62</v>
      </c>
      <c r="BT2" s="35" t="s">
        <v>63</v>
      </c>
      <c r="BU2" s="35" t="s">
        <v>64</v>
      </c>
      <c r="BV2" s="35" t="s">
        <v>65</v>
      </c>
      <c r="BW2" s="35" t="s">
        <v>66</v>
      </c>
      <c r="BX2" s="35" t="s">
        <v>67</v>
      </c>
      <c r="BY2" s="36" t="s">
        <v>68</v>
      </c>
      <c r="BZ2" s="36" t="s">
        <v>69</v>
      </c>
      <c r="CA2" s="35" t="s">
        <v>70</v>
      </c>
      <c r="CB2" s="35" t="s">
        <v>71</v>
      </c>
      <c r="CC2" s="0"/>
      <c r="CD2" s="0"/>
      <c r="CE2" s="0"/>
      <c r="CF2" s="0"/>
      <c r="CG2" s="0"/>
      <c r="CH2" s="0"/>
      <c r="CI2" s="0"/>
      <c r="CJ2" s="0"/>
      <c r="CK2" s="0"/>
      <c r="CL2" s="0"/>
      <c r="CM2" s="0"/>
      <c r="CN2" s="0"/>
      <c r="CO2" s="0"/>
      <c r="CP2" s="0"/>
      <c r="CQ2" s="0"/>
      <c r="CR2" s="0"/>
      <c r="CS2" s="0"/>
      <c r="CT2" s="0"/>
      <c r="CU2" s="0"/>
      <c r="CV2" s="0"/>
      <c r="CW2" s="0"/>
      <c r="CX2" s="0"/>
      <c r="CY2" s="0"/>
      <c r="CZ2" s="0"/>
      <c r="DA2" s="0"/>
      <c r="DB2" s="0"/>
      <c r="DC2" s="0"/>
      <c r="DD2" s="0"/>
      <c r="DE2" s="0"/>
      <c r="DF2" s="0"/>
      <c r="DG2" s="0"/>
      <c r="DH2" s="0"/>
      <c r="DI2" s="0"/>
      <c r="DJ2" s="0"/>
      <c r="DK2" s="0"/>
      <c r="DL2" s="0"/>
      <c r="DM2" s="0"/>
      <c r="DN2" s="0"/>
      <c r="DO2" s="0"/>
      <c r="DP2" s="0"/>
      <c r="DQ2" s="0"/>
      <c r="DR2" s="0"/>
      <c r="DS2" s="0"/>
      <c r="DT2" s="0"/>
      <c r="DU2" s="0"/>
      <c r="DV2" s="0"/>
      <c r="DW2" s="0"/>
      <c r="DX2" s="0"/>
      <c r="DY2" s="0"/>
      <c r="DZ2" s="0"/>
      <c r="EA2" s="0"/>
      <c r="EB2" s="0"/>
      <c r="EC2" s="0"/>
      <c r="ED2" s="0"/>
      <c r="EE2" s="0"/>
      <c r="EF2" s="0"/>
      <c r="EG2" s="0"/>
      <c r="EH2" s="0"/>
      <c r="EI2" s="0"/>
      <c r="EJ2" s="0"/>
      <c r="EK2" s="0"/>
      <c r="EL2" s="0"/>
      <c r="EM2" s="0"/>
      <c r="EN2" s="0"/>
      <c r="EO2" s="0"/>
      <c r="EP2" s="0"/>
      <c r="EQ2" s="0"/>
      <c r="ER2" s="0"/>
      <c r="ES2" s="0"/>
      <c r="ET2" s="0"/>
      <c r="EU2" s="0"/>
      <c r="EV2" s="0"/>
      <c r="EW2" s="0"/>
      <c r="EX2" s="0"/>
      <c r="EY2" s="0"/>
      <c r="EZ2" s="0"/>
      <c r="FA2" s="0"/>
      <c r="FB2" s="0"/>
      <c r="FC2" s="0"/>
      <c r="FD2" s="0"/>
      <c r="FE2" s="0"/>
      <c r="FF2" s="0"/>
      <c r="FG2" s="0"/>
      <c r="FH2" s="0"/>
      <c r="FI2" s="0"/>
      <c r="FJ2" s="0"/>
      <c r="FK2" s="0"/>
      <c r="FL2" s="0"/>
      <c r="FM2" s="0"/>
      <c r="FN2" s="0"/>
      <c r="FO2" s="0"/>
      <c r="FP2" s="0"/>
      <c r="FQ2" s="0"/>
      <c r="FR2" s="0"/>
      <c r="FS2" s="0"/>
      <c r="FT2" s="0"/>
      <c r="FU2" s="0"/>
      <c r="FV2" s="0"/>
      <c r="FW2" s="0"/>
      <c r="FX2" s="0"/>
      <c r="FY2" s="0"/>
      <c r="FZ2" s="0"/>
      <c r="GA2" s="0"/>
      <c r="GB2" s="0"/>
      <c r="GC2" s="0"/>
      <c r="GD2" s="0"/>
      <c r="GE2" s="0"/>
      <c r="GF2" s="0"/>
      <c r="GG2" s="0"/>
      <c r="GH2" s="0"/>
      <c r="GI2" s="0"/>
      <c r="GJ2" s="0"/>
      <c r="GK2" s="0"/>
      <c r="GL2" s="0"/>
      <c r="GM2" s="0"/>
      <c r="GN2" s="0"/>
      <c r="GO2" s="0"/>
      <c r="GP2" s="0"/>
      <c r="GQ2" s="0"/>
      <c r="GR2" s="0"/>
      <c r="GS2" s="0"/>
      <c r="GT2" s="0"/>
      <c r="GU2" s="0"/>
      <c r="GV2" s="0"/>
      <c r="GW2" s="0"/>
      <c r="GX2" s="0"/>
      <c r="GY2" s="0"/>
      <c r="GZ2" s="0"/>
      <c r="HA2" s="0"/>
      <c r="HB2" s="0"/>
      <c r="HC2" s="0"/>
      <c r="HD2" s="0"/>
      <c r="HE2" s="0"/>
      <c r="HF2" s="0"/>
      <c r="HG2" s="0"/>
      <c r="HH2" s="0"/>
      <c r="HI2" s="0"/>
      <c r="HJ2" s="0"/>
      <c r="HK2" s="0"/>
      <c r="HL2" s="0"/>
      <c r="HM2" s="0"/>
      <c r="HN2" s="0"/>
      <c r="HO2" s="0"/>
      <c r="HP2" s="0"/>
      <c r="HQ2" s="0"/>
      <c r="HR2" s="0"/>
      <c r="HS2" s="0"/>
      <c r="HT2" s="0"/>
      <c r="HU2" s="0"/>
      <c r="HV2" s="0"/>
      <c r="HW2" s="0"/>
      <c r="HX2" s="0"/>
      <c r="HY2" s="0"/>
      <c r="HZ2" s="0"/>
      <c r="IA2" s="0"/>
      <c r="IB2" s="0"/>
      <c r="IC2" s="0"/>
      <c r="ID2" s="0"/>
      <c r="IE2" s="0"/>
      <c r="IF2" s="0"/>
      <c r="IG2" s="0"/>
      <c r="IH2" s="0"/>
      <c r="II2" s="0"/>
      <c r="IJ2" s="0"/>
      <c r="IK2" s="0"/>
      <c r="IL2" s="0"/>
      <c r="IM2" s="0"/>
      <c r="IN2" s="0"/>
      <c r="IO2" s="0"/>
      <c r="IP2" s="0"/>
      <c r="IQ2" s="0"/>
      <c r="IR2" s="0"/>
      <c r="IS2" s="0"/>
      <c r="IT2" s="0"/>
      <c r="IU2" s="0"/>
      <c r="IV2" s="0"/>
      <c r="IW2" s="0"/>
    </row>
    <row r="3" customFormat="false" ht="21" hidden="false" customHeight="true" outlineLevel="0" collapsed="false">
      <c r="A3" s="37" t="n">
        <v>1</v>
      </c>
      <c r="B3" s="38"/>
      <c r="C3" s="39" t="s">
        <v>72</v>
      </c>
      <c r="D3" s="40" t="n">
        <f aca="false">AM3+Y3-AC3</f>
        <v>4</v>
      </c>
      <c r="E3" s="40" t="n">
        <f aca="false">AN3+Z3-AD3</f>
        <v>5</v>
      </c>
      <c r="F3" s="40" t="n">
        <f aca="false">AO3+AA3-AE3</f>
        <v>1</v>
      </c>
      <c r="G3" s="40" t="n">
        <f aca="false">AP3+AB3-AF3</f>
        <v>9</v>
      </c>
      <c r="H3" s="41" t="str">
        <f aca="false">VLOOKUP($C3,$AV$47:$BB$218,2,FALSE())</f>
        <v>Loner, Dist Pres, Foul Appearance, MB, Nurgle's Rot, Really Stupid, Regen, Tentacles</v>
      </c>
      <c r="I3" s="42" t="s">
        <v>73</v>
      </c>
      <c r="J3" s="43" t="n">
        <f aca="false">VLOOKUP(W3,$BB$2:$BC$9,2)</f>
        <v>0</v>
      </c>
      <c r="K3" s="44"/>
      <c r="L3" s="44"/>
      <c r="M3" s="45"/>
      <c r="Q3" s="46"/>
      <c r="R3" s="46"/>
      <c r="S3" s="47"/>
      <c r="T3" s="46"/>
      <c r="U3" s="48"/>
      <c r="V3" s="49"/>
      <c r="W3" s="50" t="n">
        <f aca="false">Q3+R3*3+S3*2+T3*2+V3*5</f>
        <v>0</v>
      </c>
      <c r="X3" s="51" t="n">
        <f aca="false">IF(K3="",IF(C3&lt;&gt;" ",VLOOKUP($C3,$AV$47:$BB$218,7,FALSE())+(Y3*$BA$2)+(Z3*$BA$3)+(AA3*$BA$4)+(AB3*$BA$5)+((J3-(Y3+Z3+AA3+AB3))*20000)+AG3*10000,0),0)+COUNT(SEARCH("Fan Favourite",I3,1))*30000</f>
        <v>140000</v>
      </c>
      <c r="Y3" s="52"/>
      <c r="Z3" s="53"/>
      <c r="AA3" s="54"/>
      <c r="AB3" s="55"/>
      <c r="AC3" s="56"/>
      <c r="AD3" s="57"/>
      <c r="AE3" s="58"/>
      <c r="AF3" s="59"/>
      <c r="AG3" s="60" t="n">
        <f aca="false">COUNT(SEARCH("~*",I3),SEARCH("~*",I3,(SEARCH("~*",I3)+1)),SEARCH("~*",I3,(SEARCH("~*",I3,(SEARCH("~*",I3)+1)))+1))</f>
        <v>0</v>
      </c>
      <c r="AH3" s="29" t="n">
        <f aca="false">IF(C3&lt;&gt;" ",OR(D3&lt;1,E3&lt;1,F3&lt;1,G3&lt;1),"FALSE")</f>
        <v>0</v>
      </c>
      <c r="AI3" s="29" t="n">
        <f aca="false">IF(C3&lt;&gt;" ",OR(D3&gt;10,E3&gt;10,F3&gt;10,G3&gt;10),"FALSE")</f>
        <v>0</v>
      </c>
      <c r="AJ3" s="29" t="n">
        <f aca="false">OR(D3-AM3&gt;2,E3-AN3&gt;2,F3-AO3&gt;2,G3-AP3&gt;2)</f>
        <v>0</v>
      </c>
      <c r="AK3" s="29" t="n">
        <f aca="false">OR(AM3-D3&gt;2,AN3-E3&gt;2,AO3-F3&gt;2,AP3-G3&gt;2)</f>
        <v>0</v>
      </c>
      <c r="AL3" s="29" t="n">
        <f aca="false">VLOOKUP(C3,$AS$2:$AU$14,3,FALSE())</f>
        <v>5</v>
      </c>
      <c r="AM3" s="29" t="n">
        <f aca="false">VLOOKUP($C3,$AV$47:$BB$204,3,FALSE())</f>
        <v>4</v>
      </c>
      <c r="AN3" s="29" t="n">
        <f aca="false">VLOOKUP($C3,$AV$47:$BB$204,4,FALSE())</f>
        <v>5</v>
      </c>
      <c r="AO3" s="29" t="n">
        <f aca="false">VLOOKUP($C3,$AV$47:$BB$204,5,FALSE())</f>
        <v>1</v>
      </c>
      <c r="AP3" s="29" t="n">
        <f aca="false">VLOOKUP($C3,$AV$47:$BB$204,6,FALSE())</f>
        <v>9</v>
      </c>
      <c r="AQ3" s="29"/>
      <c r="AR3" s="3" t="n">
        <v>2</v>
      </c>
      <c r="AS3" s="30" t="str">
        <f aca="false">IF(AT3=0,"",AT3)</f>
        <v>Nurgle Warrior</v>
      </c>
      <c r="AT3" s="31" t="str">
        <f aca="false">HLOOKUP(H$23,BE$1:CB$16,2,FALSE())</f>
        <v>Nurgle Warrior</v>
      </c>
      <c r="AU3" s="32" t="n">
        <f aca="false">IF(AS3="","",AU2+1)</f>
        <v>2</v>
      </c>
      <c r="AV3" s="4" t="n">
        <f aca="false">IF(COUNTIF($C$3:$C$18,AS3)&gt;VLOOKUP(AS3,$AV$47:$BC$204,8,),1,0)</f>
        <v>0</v>
      </c>
      <c r="AW3" s="4" t="str">
        <f aca="false">AS3</f>
        <v>Nurgle Warrior</v>
      </c>
      <c r="AX3" s="0"/>
      <c r="AY3" s="0"/>
      <c r="AZ3" s="33" t="s">
        <v>34</v>
      </c>
      <c r="BA3" s="34" t="n">
        <v>50000</v>
      </c>
      <c r="BB3" s="3" t="n">
        <v>6</v>
      </c>
      <c r="BC3" s="3" t="n">
        <v>1</v>
      </c>
      <c r="BD3" s="0"/>
      <c r="BE3" s="35" t="s">
        <v>74</v>
      </c>
      <c r="BF3" s="36" t="s">
        <v>75</v>
      </c>
      <c r="BG3" s="36" t="s">
        <v>76</v>
      </c>
      <c r="BH3" s="36" t="s">
        <v>77</v>
      </c>
      <c r="BI3" s="35" t="s">
        <v>78</v>
      </c>
      <c r="BJ3" s="36" t="s">
        <v>79</v>
      </c>
      <c r="BK3" s="35" t="s">
        <v>80</v>
      </c>
      <c r="BL3" s="35" t="s">
        <v>81</v>
      </c>
      <c r="BM3" s="35" t="s">
        <v>82</v>
      </c>
      <c r="BN3" s="35" t="s">
        <v>83</v>
      </c>
      <c r="BO3" s="35" t="s">
        <v>84</v>
      </c>
      <c r="BP3" s="35" t="s">
        <v>85</v>
      </c>
      <c r="BQ3" s="35" t="s">
        <v>86</v>
      </c>
      <c r="BR3" s="35" t="s">
        <v>68</v>
      </c>
      <c r="BS3" s="36" t="s">
        <v>87</v>
      </c>
      <c r="BT3" s="35" t="s">
        <v>88</v>
      </c>
      <c r="BU3" s="35" t="s">
        <v>89</v>
      </c>
      <c r="BV3" s="35" t="s">
        <v>90</v>
      </c>
      <c r="BW3" s="35" t="s">
        <v>91</v>
      </c>
      <c r="BX3" s="35" t="s">
        <v>92</v>
      </c>
      <c r="BY3" s="36" t="s">
        <v>93</v>
      </c>
      <c r="BZ3" s="36" t="s">
        <v>94</v>
      </c>
      <c r="CA3" s="35" t="s">
        <v>28</v>
      </c>
      <c r="CB3" s="35" t="s">
        <v>95</v>
      </c>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row>
    <row r="4" customFormat="false" ht="21" hidden="false" customHeight="true" outlineLevel="0" collapsed="false">
      <c r="A4" s="61" t="n">
        <v>2</v>
      </c>
      <c r="B4" s="38"/>
      <c r="C4" s="39" t="s">
        <v>63</v>
      </c>
      <c r="D4" s="40" t="n">
        <f aca="false">AM4+Y4-AC4</f>
        <v>4</v>
      </c>
      <c r="E4" s="40" t="n">
        <f aca="false">AN4+Z4-AD4</f>
        <v>4</v>
      </c>
      <c r="F4" s="40" t="n">
        <f aca="false">AO4+AA4-AE4</f>
        <v>2</v>
      </c>
      <c r="G4" s="40" t="n">
        <f aca="false">AP4+AB4-AF4</f>
        <v>9</v>
      </c>
      <c r="H4" s="41" t="str">
        <f aca="false">VLOOKUP($C4,$AV$47:$BB$218,2,FALSE())</f>
        <v>Disturbing Presence, Foul Appearance, Nurgle's Rot, Regeneration</v>
      </c>
      <c r="I4" s="62" t="s">
        <v>96</v>
      </c>
      <c r="J4" s="43" t="n">
        <f aca="false">VLOOKUP(W4,$BB$2:$BC$9,2)</f>
        <v>0</v>
      </c>
      <c r="K4" s="44"/>
      <c r="L4" s="44"/>
      <c r="M4" s="45"/>
      <c r="Q4" s="46"/>
      <c r="R4" s="46"/>
      <c r="S4" s="47"/>
      <c r="T4" s="46"/>
      <c r="U4" s="48"/>
      <c r="V4" s="49"/>
      <c r="W4" s="50" t="n">
        <f aca="false">Q4+R4*3+S4*2+T4*2+V4*5</f>
        <v>0</v>
      </c>
      <c r="X4" s="51" t="n">
        <f aca="false">IF(K4="",IF(C4&lt;&gt;" ",VLOOKUP($C4,$AV$47:$BB$218,7,FALSE())+(Y4*$BA$2)+(Z4*$BA$3)+(AA4*$BA$4)+(AB4*$BA$5)+((J4-(Y4+Z4+AA4+AB4))*20000)+AG4*10000,0),0)+COUNT(SEARCH("Fan Favourite",I4,1))*30000</f>
        <v>110000</v>
      </c>
      <c r="Y4" s="52"/>
      <c r="Z4" s="53"/>
      <c r="AA4" s="54"/>
      <c r="AB4" s="55"/>
      <c r="AC4" s="56"/>
      <c r="AD4" s="57"/>
      <c r="AE4" s="58"/>
      <c r="AF4" s="59"/>
      <c r="AG4" s="60" t="n">
        <f aca="false">COUNT(SEARCH("~*",I4),SEARCH("~*",I4,(SEARCH("~*",I4)+1)),SEARCH("~*",I4,(SEARCH("~*",I4,(SEARCH("~*",I4)+1)))+1))</f>
        <v>0</v>
      </c>
      <c r="AH4" s="29" t="n">
        <f aca="false">IF(C4&lt;&gt;" ",OR(D4&lt;1,E4&lt;1,F4&lt;1,G4&lt;1),"FALSE")</f>
        <v>0</v>
      </c>
      <c r="AI4" s="29" t="n">
        <f aca="false">IF(C4&lt;&gt;" ",OR(D4&gt;10,E4&gt;10,F4&gt;10,G4&gt;10),"FALSE")</f>
        <v>0</v>
      </c>
      <c r="AJ4" s="29" t="n">
        <f aca="false">OR(D4-AM4&gt;2,E4-AN4&gt;2,F4-AO4&gt;2,G4-AP4&gt;2)</f>
        <v>0</v>
      </c>
      <c r="AK4" s="29" t="n">
        <f aca="false">OR(AM4-D4&gt;2,AN4-E4&gt;2,AO4-F4&gt;2,AP4-G4&gt;2)</f>
        <v>0</v>
      </c>
      <c r="AL4" s="29" t="n">
        <f aca="false">VLOOKUP(C4,$AS$2:$AU$14,3,FALSE())</f>
        <v>2</v>
      </c>
      <c r="AM4" s="29" t="n">
        <f aca="false">VLOOKUP($C4,$AV$47:$BB$204,3,FALSE())</f>
        <v>4</v>
      </c>
      <c r="AN4" s="29" t="n">
        <f aca="false">VLOOKUP($C4,$AV$47:$BB$204,4,FALSE())</f>
        <v>4</v>
      </c>
      <c r="AO4" s="29" t="n">
        <f aca="false">VLOOKUP($C4,$AV$47:$BB$204,5,FALSE())</f>
        <v>2</v>
      </c>
      <c r="AP4" s="29" t="n">
        <f aca="false">VLOOKUP($C4,$AV$47:$BB$204,6,FALSE())</f>
        <v>9</v>
      </c>
      <c r="AQ4" s="29"/>
      <c r="AR4" s="3" t="n">
        <v>3</v>
      </c>
      <c r="AS4" s="30" t="str">
        <f aca="false">IF(AT4=0,"",AT4)</f>
        <v>Pestigor</v>
      </c>
      <c r="AT4" s="31" t="str">
        <f aca="false">HLOOKUP(H$23,BE$1:CB$16,3,FALSE())</f>
        <v>Pestigor</v>
      </c>
      <c r="AU4" s="32" t="n">
        <f aca="false">IF(AS4="","",AU3+1)</f>
        <v>3</v>
      </c>
      <c r="AV4" s="63" t="n">
        <f aca="false">IF((COUNTIF($C$3:$C$18,AS4)+IF(AND(AS4="Treeman",H23="Halfling"),-1,0))+IF(AND(AS4="Ghoul",H23="Necromantic"),2,0)&gt;VLOOKUP(AS4,$AV$47:$BC$204,8,),1,0)</f>
        <v>0</v>
      </c>
      <c r="AW4" s="4" t="str">
        <f aca="false">AS4</f>
        <v>Pestigor</v>
      </c>
      <c r="AX4" s="0"/>
      <c r="AY4" s="0"/>
      <c r="AZ4" s="33" t="s">
        <v>35</v>
      </c>
      <c r="BA4" s="34" t="n">
        <v>40000</v>
      </c>
      <c r="BB4" s="3" t="n">
        <v>16</v>
      </c>
      <c r="BC4" s="3" t="n">
        <v>2</v>
      </c>
      <c r="BD4" s="0"/>
      <c r="BE4" s="35" t="s">
        <v>97</v>
      </c>
      <c r="BF4" s="35" t="s">
        <v>98</v>
      </c>
      <c r="BG4" s="36" t="s">
        <v>99</v>
      </c>
      <c r="BH4" s="36" t="s">
        <v>100</v>
      </c>
      <c r="BI4" s="35" t="s">
        <v>101</v>
      </c>
      <c r="BJ4" s="36" t="s">
        <v>102</v>
      </c>
      <c r="BK4" s="35" t="s">
        <v>103</v>
      </c>
      <c r="BL4" s="35" t="s">
        <v>104</v>
      </c>
      <c r="BM4" s="35" t="s">
        <v>105</v>
      </c>
      <c r="BN4" s="35" t="s">
        <v>106</v>
      </c>
      <c r="BO4" s="35" t="s">
        <v>107</v>
      </c>
      <c r="BP4" s="35" t="s">
        <v>108</v>
      </c>
      <c r="BQ4" s="35" t="s">
        <v>109</v>
      </c>
      <c r="BR4" s="35" t="s">
        <v>110</v>
      </c>
      <c r="BS4" s="36" t="s">
        <v>111</v>
      </c>
      <c r="BT4" s="35" t="s">
        <v>112</v>
      </c>
      <c r="BU4" s="35" t="s">
        <v>105</v>
      </c>
      <c r="BV4" s="35" t="s">
        <v>113</v>
      </c>
      <c r="BW4" s="35" t="s">
        <v>114</v>
      </c>
      <c r="BX4" s="35" t="s">
        <v>115</v>
      </c>
      <c r="BY4" s="36" t="s">
        <v>59</v>
      </c>
      <c r="BZ4" s="36" t="s">
        <v>116</v>
      </c>
      <c r="CA4" s="35" t="s">
        <v>117</v>
      </c>
      <c r="CB4" s="35" t="s">
        <v>118</v>
      </c>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row>
    <row r="5" customFormat="false" ht="21" hidden="false" customHeight="true" outlineLevel="0" collapsed="false">
      <c r="A5" s="37" t="n">
        <v>3</v>
      </c>
      <c r="B5" s="38"/>
      <c r="C5" s="39" t="s">
        <v>63</v>
      </c>
      <c r="D5" s="40" t="n">
        <f aca="false">AM5+Y5-AC5</f>
        <v>4</v>
      </c>
      <c r="E5" s="40" t="n">
        <f aca="false">AN5+Z5-AD5</f>
        <v>4</v>
      </c>
      <c r="F5" s="40" t="n">
        <f aca="false">AO5+AA5-AE5</f>
        <v>2</v>
      </c>
      <c r="G5" s="40" t="n">
        <f aca="false">AP5+AB5-AF5</f>
        <v>9</v>
      </c>
      <c r="H5" s="41" t="str">
        <f aca="false">VLOOKUP($C5,$AV$47:$BB$218,2,FALSE())</f>
        <v>Disturbing Presence, Foul Appearance, Nurgle's Rot, Regeneration</v>
      </c>
      <c r="I5" s="42" t="s">
        <v>96</v>
      </c>
      <c r="J5" s="43" t="n">
        <f aca="false">VLOOKUP(W5,$BB$2:$BC$9,2)</f>
        <v>0</v>
      </c>
      <c r="K5" s="44"/>
      <c r="L5" s="44"/>
      <c r="M5" s="45"/>
      <c r="Q5" s="46"/>
      <c r="R5" s="46"/>
      <c r="S5" s="47"/>
      <c r="T5" s="46"/>
      <c r="U5" s="48"/>
      <c r="V5" s="49"/>
      <c r="W5" s="50" t="n">
        <f aca="false">Q5+R5*3+S5*2+T5*2+V5*5</f>
        <v>0</v>
      </c>
      <c r="X5" s="51" t="n">
        <f aca="false">IF(K5="",IF(C5&lt;&gt;" ",VLOOKUP($C5,$AV$47:$BB$218,7,FALSE())+(Y5*$BA$2)+(Z5*$BA$3)+(AA5*$BA$4)+(AB5*$BA$5)+((J5-(Y5+Z5+AA5+AB5))*20000)+AG5*10000,0),0)+COUNT(SEARCH("Fan Favourite",I5,1))*30000</f>
        <v>110000</v>
      </c>
      <c r="Y5" s="52"/>
      <c r="Z5" s="53"/>
      <c r="AA5" s="54"/>
      <c r="AB5" s="55"/>
      <c r="AC5" s="56"/>
      <c r="AD5" s="57"/>
      <c r="AE5" s="58"/>
      <c r="AF5" s="59"/>
      <c r="AG5" s="60" t="n">
        <f aca="false">COUNT(SEARCH("~*",I5),SEARCH("~*",I5,(SEARCH("~*",I5)+1)),SEARCH("~*",I5,(SEARCH("~*",I5,(SEARCH("~*",I5)+1)))+1))</f>
        <v>0</v>
      </c>
      <c r="AH5" s="29" t="n">
        <f aca="false">IF(C5&lt;&gt;" ",OR(D5&lt;1,E5&lt;1,F5&lt;1,G5&lt;1),"FALSE")</f>
        <v>0</v>
      </c>
      <c r="AI5" s="29" t="n">
        <f aca="false">IF(C5&lt;&gt;" ",OR(D5&gt;10,E5&gt;10,F5&gt;10,G5&gt;10),"FALSE")</f>
        <v>0</v>
      </c>
      <c r="AJ5" s="29" t="n">
        <f aca="false">OR(D5-AM5&gt;2,E5-AN5&gt;2,F5-AO5&gt;2,G5-AP5&gt;2)</f>
        <v>0</v>
      </c>
      <c r="AK5" s="29" t="n">
        <f aca="false">OR(AM5-D5&gt;2,AN5-E5&gt;2,AO5-F5&gt;2,AP5-G5&gt;2)</f>
        <v>0</v>
      </c>
      <c r="AL5" s="29" t="n">
        <f aca="false">VLOOKUP(C5,$AS$2:$AU$14,3,FALSE())</f>
        <v>2</v>
      </c>
      <c r="AM5" s="29" t="n">
        <f aca="false">VLOOKUP($C5,$AV$47:$BB$204,3,FALSE())</f>
        <v>4</v>
      </c>
      <c r="AN5" s="29" t="n">
        <f aca="false">VLOOKUP($C5,$AV$47:$BB$204,4,FALSE())</f>
        <v>4</v>
      </c>
      <c r="AO5" s="29" t="n">
        <f aca="false">VLOOKUP($C5,$AV$47:$BB$204,5,FALSE())</f>
        <v>2</v>
      </c>
      <c r="AP5" s="29" t="n">
        <f aca="false">VLOOKUP($C5,$AV$47:$BB$204,6,FALSE())</f>
        <v>9</v>
      </c>
      <c r="AQ5" s="29"/>
      <c r="AR5" s="3" t="n">
        <v>4</v>
      </c>
      <c r="AS5" s="30" t="str">
        <f aca="false">IF(AT5=0,"",AT5)</f>
        <v>Rotter</v>
      </c>
      <c r="AT5" s="31" t="str">
        <f aca="false">HLOOKUP(H$23,BE$1:CB$16,4,FALSE())</f>
        <v>Rotter</v>
      </c>
      <c r="AU5" s="32" t="n">
        <f aca="false">IF(AS5="","",AU4+1)</f>
        <v>4</v>
      </c>
      <c r="AV5" s="4" t="n">
        <f aca="false">IF((COUNTIF($C$3:$C$18,AS5)+IF(AND(AS5="LRB4 Treeman",H23="Halfling"),-1,0))&gt;VLOOKUP(AS5,$AV$47:$BC$204,8,),1,0)</f>
        <v>0</v>
      </c>
      <c r="AW5" s="4" t="str">
        <f aca="false">AS5</f>
        <v>Rotter</v>
      </c>
      <c r="AX5" s="0"/>
      <c r="AY5" s="0"/>
      <c r="AZ5" s="33" t="s">
        <v>36</v>
      </c>
      <c r="BA5" s="34" t="n">
        <v>30000</v>
      </c>
      <c r="BB5" s="3" t="n">
        <v>31</v>
      </c>
      <c r="BC5" s="3" t="n">
        <v>3</v>
      </c>
      <c r="BD5" s="0"/>
      <c r="BE5" s="35" t="s">
        <v>119</v>
      </c>
      <c r="BF5" s="35" t="s">
        <v>120</v>
      </c>
      <c r="BG5" s="36" t="s">
        <v>98</v>
      </c>
      <c r="BH5" s="36" t="s">
        <v>121</v>
      </c>
      <c r="BI5" s="35" t="s">
        <v>122</v>
      </c>
      <c r="BJ5" s="36" t="s">
        <v>123</v>
      </c>
      <c r="BK5" s="35" t="s">
        <v>124</v>
      </c>
      <c r="BL5" s="35" t="s">
        <v>125</v>
      </c>
      <c r="BM5" s="35" t="s">
        <v>126</v>
      </c>
      <c r="BN5" s="35" t="s">
        <v>127</v>
      </c>
      <c r="BO5" s="35" t="s">
        <v>128</v>
      </c>
      <c r="BP5" s="35" t="s">
        <v>129</v>
      </c>
      <c r="BQ5" s="36" t="s">
        <v>130</v>
      </c>
      <c r="BR5" s="35" t="s">
        <v>131</v>
      </c>
      <c r="BS5" s="36" t="s">
        <v>132</v>
      </c>
      <c r="BT5" s="35" t="s">
        <v>72</v>
      </c>
      <c r="BU5" s="35" t="s">
        <v>133</v>
      </c>
      <c r="BV5" s="35" t="s">
        <v>134</v>
      </c>
      <c r="BW5" s="35" t="s">
        <v>135</v>
      </c>
      <c r="BX5" s="35" t="s">
        <v>109</v>
      </c>
      <c r="BY5" s="36" t="s">
        <v>131</v>
      </c>
      <c r="BZ5" s="36" t="s">
        <v>136</v>
      </c>
      <c r="CA5" s="35" t="s">
        <v>137</v>
      </c>
      <c r="CB5" s="35" t="s">
        <v>138</v>
      </c>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row>
    <row r="6" customFormat="false" ht="21" hidden="false" customHeight="true" outlineLevel="0" collapsed="false">
      <c r="A6" s="61" t="n">
        <v>4</v>
      </c>
      <c r="B6" s="38"/>
      <c r="C6" s="39" t="s">
        <v>63</v>
      </c>
      <c r="D6" s="40" t="n">
        <f aca="false">AM6+Y6-AC6</f>
        <v>4</v>
      </c>
      <c r="E6" s="40" t="n">
        <f aca="false">AN6+Z6-AD6</f>
        <v>4</v>
      </c>
      <c r="F6" s="40" t="n">
        <f aca="false">AO6+AA6-AE6</f>
        <v>2</v>
      </c>
      <c r="G6" s="40" t="n">
        <f aca="false">AP6+AB6-AF6</f>
        <v>9</v>
      </c>
      <c r="H6" s="41" t="str">
        <f aca="false">VLOOKUP($C6,$AV$47:$BB$218,2,FALSE())</f>
        <v>Disturbing Presence, Foul Appearance, Nurgle's Rot, Regeneration</v>
      </c>
      <c r="I6" s="62" t="s">
        <v>96</v>
      </c>
      <c r="J6" s="43" t="n">
        <f aca="false">VLOOKUP(W6,$BB$2:$BC$9,2)</f>
        <v>0</v>
      </c>
      <c r="K6" s="44"/>
      <c r="L6" s="44"/>
      <c r="M6" s="45"/>
      <c r="Q6" s="46"/>
      <c r="R6" s="46"/>
      <c r="S6" s="47"/>
      <c r="T6" s="46"/>
      <c r="U6" s="48"/>
      <c r="V6" s="49"/>
      <c r="W6" s="50" t="n">
        <f aca="false">Q6+R6*3+S6*2+T6*2+V6*5</f>
        <v>0</v>
      </c>
      <c r="X6" s="51" t="n">
        <f aca="false">IF(K6="",IF(C6&lt;&gt;" ",VLOOKUP($C6,$AV$47:$BB$218,7,FALSE())+(Y6*$BA$2)+(Z6*$BA$3)+(AA6*$BA$4)+(AB6*$BA$5)+((J6-(Y6+Z6+AA6+AB6))*20000)+AG6*10000,0),0)+COUNT(SEARCH("Fan Favourite",I6,1))*30000</f>
        <v>110000</v>
      </c>
      <c r="Y6" s="52"/>
      <c r="Z6" s="53"/>
      <c r="AA6" s="54"/>
      <c r="AB6" s="55"/>
      <c r="AC6" s="56"/>
      <c r="AD6" s="57"/>
      <c r="AE6" s="58"/>
      <c r="AF6" s="59"/>
      <c r="AG6" s="60" t="n">
        <f aca="false">COUNT(SEARCH("~*",I6),SEARCH("~*",I6,(SEARCH("~*",I6)+1)),SEARCH("~*",I6,(SEARCH("~*",I6,(SEARCH("~*",I6)+1)))+1))</f>
        <v>0</v>
      </c>
      <c r="AH6" s="29" t="n">
        <f aca="false">IF(C6&lt;&gt;" ",OR(D6&lt;1,E6&lt;1,F6&lt;1,G6&lt;1),"FALSE")</f>
        <v>0</v>
      </c>
      <c r="AI6" s="29" t="n">
        <f aca="false">IF(C6&lt;&gt;" ",OR(D6&gt;10,E6&gt;10,F6&gt;10,G6&gt;10),"FALSE")</f>
        <v>0</v>
      </c>
      <c r="AJ6" s="29" t="n">
        <f aca="false">OR(D6-AM6&gt;2,E6-AN6&gt;2,F6-AO6&gt;2,G6-AP6&gt;2)</f>
        <v>0</v>
      </c>
      <c r="AK6" s="29" t="n">
        <f aca="false">OR(AM6-D6&gt;2,AN6-E6&gt;2,AO6-F6&gt;2,AP6-G6&gt;2)</f>
        <v>0</v>
      </c>
      <c r="AL6" s="29" t="n">
        <f aca="false">VLOOKUP(C6,$AS$2:$AU$14,3,FALSE())</f>
        <v>2</v>
      </c>
      <c r="AM6" s="29" t="n">
        <f aca="false">VLOOKUP($C6,$AV$47:$BB$204,3,FALSE())</f>
        <v>4</v>
      </c>
      <c r="AN6" s="29" t="n">
        <f aca="false">VLOOKUP($C6,$AV$47:$BB$204,4,FALSE())</f>
        <v>4</v>
      </c>
      <c r="AO6" s="29" t="n">
        <f aca="false">VLOOKUP($C6,$AV$47:$BB$204,5,FALSE())</f>
        <v>2</v>
      </c>
      <c r="AP6" s="29" t="n">
        <f aca="false">VLOOKUP($C6,$AV$47:$BB$204,6,FALSE())</f>
        <v>9</v>
      </c>
      <c r="AQ6" s="29"/>
      <c r="AR6" s="3" t="n">
        <v>5</v>
      </c>
      <c r="AS6" s="30" t="str">
        <f aca="false">IF(AT6=0,"",AT6)</f>
        <v>Beast of Nurgle</v>
      </c>
      <c r="AT6" s="31" t="str">
        <f aca="false">HLOOKUP(H$23,BE$1:CB$16,5,FALSE())</f>
        <v>Beast of Nurgle</v>
      </c>
      <c r="AU6" s="32" t="n">
        <f aca="false">IF(AS6="","",AU5+1)</f>
        <v>5</v>
      </c>
      <c r="AV6" s="4" t="n">
        <f aca="false">IF(COUNTIF($C$3:$C$18,AS6)&gt;VLOOKUP(AS6,$AV$47:$BC$204,8,),1,0)</f>
        <v>0</v>
      </c>
      <c r="AW6" s="4" t="str">
        <f aca="false">AS6</f>
        <v>Beast of Nurgle</v>
      </c>
      <c r="AX6" s="0"/>
      <c r="AY6" s="0"/>
      <c r="AZ6" s="0"/>
      <c r="BA6" s="0"/>
      <c r="BB6" s="3" t="n">
        <v>51</v>
      </c>
      <c r="BC6" s="3" t="n">
        <v>4</v>
      </c>
      <c r="BD6" s="0"/>
      <c r="BE6" s="35" t="s">
        <v>105</v>
      </c>
      <c r="BF6" s="35" t="s">
        <v>139</v>
      </c>
      <c r="BG6" s="35" t="s">
        <v>140</v>
      </c>
      <c r="BH6" s="35" t="s">
        <v>141</v>
      </c>
      <c r="BI6" s="35" t="s">
        <v>142</v>
      </c>
      <c r="BJ6" s="35" t="s">
        <v>143</v>
      </c>
      <c r="BK6" s="35" t="s">
        <v>144</v>
      </c>
      <c r="BL6" s="35" t="s">
        <v>145</v>
      </c>
      <c r="BM6" s="35" t="s">
        <v>146</v>
      </c>
      <c r="BN6" s="35" t="s">
        <v>144</v>
      </c>
      <c r="BO6" s="36" t="s">
        <v>22</v>
      </c>
      <c r="BP6" s="35" t="s">
        <v>147</v>
      </c>
      <c r="BQ6" s="35" t="s">
        <v>148</v>
      </c>
      <c r="BR6" s="35" t="s">
        <v>149</v>
      </c>
      <c r="BS6" s="35" t="s">
        <v>150</v>
      </c>
      <c r="BT6" s="35" t="s">
        <v>120</v>
      </c>
      <c r="BU6" s="35" t="s">
        <v>120</v>
      </c>
      <c r="BV6" s="35" t="s">
        <v>13</v>
      </c>
      <c r="BW6" s="35" t="s">
        <v>151</v>
      </c>
      <c r="BX6" s="35" t="s">
        <v>130</v>
      </c>
      <c r="BY6" s="36" t="s">
        <v>149</v>
      </c>
      <c r="BZ6" s="36" t="s">
        <v>152</v>
      </c>
      <c r="CA6" s="35" t="s">
        <v>130</v>
      </c>
      <c r="CB6" s="35" t="s">
        <v>153</v>
      </c>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row>
    <row r="7" customFormat="false" ht="21" hidden="false" customHeight="true" outlineLevel="0" collapsed="false">
      <c r="A7" s="37" t="n">
        <v>5</v>
      </c>
      <c r="B7" s="38"/>
      <c r="C7" s="39" t="s">
        <v>63</v>
      </c>
      <c r="D7" s="40" t="n">
        <f aca="false">AM7+Y7-AC7</f>
        <v>4</v>
      </c>
      <c r="E7" s="40" t="n">
        <f aca="false">AN7+Z7-AD7</f>
        <v>4</v>
      </c>
      <c r="F7" s="40" t="n">
        <f aca="false">AO7+AA7-AE7</f>
        <v>2</v>
      </c>
      <c r="G7" s="40" t="n">
        <f aca="false">AP7+AB7-AF7</f>
        <v>9</v>
      </c>
      <c r="H7" s="41" t="str">
        <f aca="false">VLOOKUP($C7,$AV$47:$BB$218,2,FALSE())</f>
        <v>Disturbing Presence, Foul Appearance, Nurgle's Rot, Regeneration</v>
      </c>
      <c r="I7" s="42" t="s">
        <v>96</v>
      </c>
      <c r="J7" s="43" t="n">
        <f aca="false">VLOOKUP(W7,$BB$2:$BC$9,2)</f>
        <v>0</v>
      </c>
      <c r="K7" s="44"/>
      <c r="L7" s="44"/>
      <c r="M7" s="45"/>
      <c r="Q7" s="46"/>
      <c r="R7" s="46"/>
      <c r="S7" s="47"/>
      <c r="T7" s="46"/>
      <c r="U7" s="48"/>
      <c r="V7" s="49"/>
      <c r="W7" s="50" t="n">
        <f aca="false">Q7+R7*3+S7*2+T7*2+V7*5</f>
        <v>0</v>
      </c>
      <c r="X7" s="51" t="n">
        <f aca="false">IF(K7="",IF(C7&lt;&gt;" ",VLOOKUP($C7,$AV$47:$BB$218,7,FALSE())+(Y7*$BA$2)+(Z7*$BA$3)+(AA7*$BA$4)+(AB7*$BA$5)+((J7-(Y7+Z7+AA7+AB7))*20000)+AG7*10000,0),0)+COUNT(SEARCH("Fan Favourite",I7,1))*30000</f>
        <v>110000</v>
      </c>
      <c r="Y7" s="52"/>
      <c r="Z7" s="53"/>
      <c r="AA7" s="54"/>
      <c r="AB7" s="55"/>
      <c r="AC7" s="56"/>
      <c r="AD7" s="57"/>
      <c r="AE7" s="58"/>
      <c r="AF7" s="59"/>
      <c r="AG7" s="60" t="n">
        <f aca="false">COUNT(SEARCH("~*",I7),SEARCH("~*",I7,(SEARCH("~*",I7)+1)),SEARCH("~*",I7,(SEARCH("~*",I7,(SEARCH("~*",I7)+1)))+1))</f>
        <v>0</v>
      </c>
      <c r="AH7" s="29" t="n">
        <f aca="false">IF(C7&lt;&gt;" ",OR(D7&lt;1,E7&lt;1,F7&lt;1,G7&lt;1),"FALSE")</f>
        <v>0</v>
      </c>
      <c r="AI7" s="29" t="n">
        <f aca="false">IF(C7&lt;&gt;" ",OR(D7&gt;10,E7&gt;10,F7&gt;10,G7&gt;10),"FALSE")</f>
        <v>0</v>
      </c>
      <c r="AJ7" s="29" t="n">
        <f aca="false">OR(D7-AM7&gt;2,E7-AN7&gt;2,F7-AO7&gt;2,G7-AP7&gt;2)</f>
        <v>0</v>
      </c>
      <c r="AK7" s="29" t="n">
        <f aca="false">OR(AM7-D7&gt;2,AN7-E7&gt;2,AO7-F7&gt;2,AP7-G7&gt;2)</f>
        <v>0</v>
      </c>
      <c r="AL7" s="29" t="n">
        <f aca="false">VLOOKUP(C7,$AS$2:$AU$14,3,FALSE())</f>
        <v>2</v>
      </c>
      <c r="AM7" s="29" t="n">
        <f aca="false">VLOOKUP($C7,$AV$47:$BB$204,3,FALSE())</f>
        <v>4</v>
      </c>
      <c r="AN7" s="29" t="n">
        <f aca="false">VLOOKUP($C7,$AV$47:$BB$204,4,FALSE())</f>
        <v>4</v>
      </c>
      <c r="AO7" s="29" t="n">
        <f aca="false">VLOOKUP($C7,$AV$47:$BB$204,5,FALSE())</f>
        <v>2</v>
      </c>
      <c r="AP7" s="29" t="n">
        <f aca="false">VLOOKUP($C7,$AV$47:$BB$204,6,FALSE())</f>
        <v>9</v>
      </c>
      <c r="AQ7" s="29"/>
      <c r="AR7" s="3" t="n">
        <v>6</v>
      </c>
      <c r="AS7" s="30" t="str">
        <f aca="false">IF(AT7=0,"",AT7)</f>
        <v>#Brick Far'th &amp; Boggy</v>
      </c>
      <c r="AT7" s="31" t="str">
        <f aca="false">HLOOKUP(H$23,BE$1:CB$16,6,FALSE())</f>
        <v>#Brick Far'th &amp; Boggy</v>
      </c>
      <c r="AU7" s="32" t="n">
        <f aca="false">IF(AS7="","",AU6+1)</f>
        <v>6</v>
      </c>
      <c r="AV7" s="4" t="n">
        <f aca="false">IF(COUNTIF($C$3:$C$18,AS7)&gt;VLOOKUP(AS7,$AV$47:$BC$204,8,),1,0)</f>
        <v>0</v>
      </c>
      <c r="AW7" s="4" t="str">
        <f aca="false">AS7</f>
        <v>#Brick Far'th &amp; Boggy</v>
      </c>
      <c r="AX7" s="0"/>
      <c r="AY7" s="0"/>
      <c r="AZ7" s="0"/>
      <c r="BA7" s="0"/>
      <c r="BB7" s="3" t="n">
        <v>76</v>
      </c>
      <c r="BC7" s="3" t="n">
        <v>5</v>
      </c>
      <c r="BD7" s="0"/>
      <c r="BE7" s="35" t="s">
        <v>130</v>
      </c>
      <c r="BF7" s="35" t="s">
        <v>140</v>
      </c>
      <c r="BG7" s="64" t="s">
        <v>154</v>
      </c>
      <c r="BH7" s="35" t="s">
        <v>155</v>
      </c>
      <c r="BI7" s="35" t="s">
        <v>156</v>
      </c>
      <c r="BJ7" s="35" t="s">
        <v>157</v>
      </c>
      <c r="BK7" s="35" t="s">
        <v>156</v>
      </c>
      <c r="BL7" s="35" t="s">
        <v>158</v>
      </c>
      <c r="BM7" s="35" t="s">
        <v>159</v>
      </c>
      <c r="BN7" s="35" t="s">
        <v>156</v>
      </c>
      <c r="BO7" s="35" t="s">
        <v>160</v>
      </c>
      <c r="BP7" s="35" t="s">
        <v>161</v>
      </c>
      <c r="BQ7" s="36" t="s">
        <v>162</v>
      </c>
      <c r="BR7" s="35" t="s">
        <v>117</v>
      </c>
      <c r="BS7" s="35" t="s">
        <v>163</v>
      </c>
      <c r="BT7" s="35" t="s">
        <v>139</v>
      </c>
      <c r="BU7" s="35" t="s">
        <v>139</v>
      </c>
      <c r="BV7" s="35" t="s">
        <v>158</v>
      </c>
      <c r="BW7" s="35" t="s">
        <v>164</v>
      </c>
      <c r="BX7" s="35" t="s">
        <v>148</v>
      </c>
      <c r="BY7" s="35" t="s">
        <v>117</v>
      </c>
      <c r="BZ7" s="35" t="s">
        <v>133</v>
      </c>
      <c r="CA7" s="35" t="s">
        <v>165</v>
      </c>
      <c r="CB7" s="35" t="s">
        <v>144</v>
      </c>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row>
    <row r="8" customFormat="false" ht="21" hidden="false" customHeight="true" outlineLevel="0" collapsed="false">
      <c r="A8" s="61" t="n">
        <v>6</v>
      </c>
      <c r="B8" s="38"/>
      <c r="C8" s="39" t="s">
        <v>88</v>
      </c>
      <c r="D8" s="40" t="n">
        <f aca="false">AM8+Y8-AC8</f>
        <v>6</v>
      </c>
      <c r="E8" s="40" t="n">
        <f aca="false">AN8+Z8-AD8</f>
        <v>3</v>
      </c>
      <c r="F8" s="40" t="n">
        <f aca="false">AO8+AA8-AE8</f>
        <v>3</v>
      </c>
      <c r="G8" s="40" t="n">
        <f aca="false">AP8+AB8-AF8</f>
        <v>8</v>
      </c>
      <c r="H8" s="41" t="str">
        <f aca="false">VLOOKUP($C8,$AV$47:$BB$218,2,FALSE())</f>
        <v>Horns, Nurgle's Rot, Regeneration</v>
      </c>
      <c r="I8" s="62" t="s">
        <v>166</v>
      </c>
      <c r="J8" s="43" t="n">
        <f aca="false">VLOOKUP(W8,$BB$2:$BC$9,2)</f>
        <v>0</v>
      </c>
      <c r="K8" s="44"/>
      <c r="L8" s="44"/>
      <c r="M8" s="45"/>
      <c r="Q8" s="46"/>
      <c r="R8" s="46"/>
      <c r="S8" s="47"/>
      <c r="T8" s="46"/>
      <c r="U8" s="48"/>
      <c r="V8" s="49"/>
      <c r="W8" s="50" t="n">
        <f aca="false">Q8+R8*3+S8*2+T8*2+V8*5</f>
        <v>0</v>
      </c>
      <c r="X8" s="51" t="n">
        <f aca="false">IF(K8="",IF(C8&lt;&gt;" ",VLOOKUP($C8,$AV$47:$BB$218,7,FALSE())+(Y8*$BA$2)+(Z8*$BA$3)+(AA8*$BA$4)+(AB8*$BA$5)+((J8-(Y8+Z8+AA8+AB8))*20000)+AG8*10000,0),0)+COUNT(SEARCH("Fan Favourite",I8,1))*30000</f>
        <v>80000</v>
      </c>
      <c r="Y8" s="52"/>
      <c r="Z8" s="53"/>
      <c r="AA8" s="54"/>
      <c r="AB8" s="55"/>
      <c r="AC8" s="56"/>
      <c r="AD8" s="57"/>
      <c r="AE8" s="58"/>
      <c r="AF8" s="59"/>
      <c r="AG8" s="60" t="n">
        <f aca="false">COUNT(SEARCH("~*",I8),SEARCH("~*",I8,(SEARCH("~*",I8)+1)),SEARCH("~*",I8,(SEARCH("~*",I8,(SEARCH("~*",I8)+1)))+1))</f>
        <v>0</v>
      </c>
      <c r="AH8" s="29" t="n">
        <f aca="false">IF(C8&lt;&gt;" ",OR(D8&lt;1,E8&lt;1,F8&lt;1,G8&lt;1),"FALSE")</f>
        <v>0</v>
      </c>
      <c r="AI8" s="29" t="n">
        <f aca="false">IF(C8&lt;&gt;" ",OR(D8&gt;10,E8&gt;10,F8&gt;10,G8&gt;10),"FALSE")</f>
        <v>0</v>
      </c>
      <c r="AJ8" s="29" t="n">
        <f aca="false">OR(D8-AM8&gt;2,E8-AN8&gt;2,F8-AO8&gt;2,G8-AP8&gt;2)</f>
        <v>0</v>
      </c>
      <c r="AK8" s="29" t="n">
        <f aca="false">OR(AM8-D8&gt;2,AN8-E8&gt;2,AO8-F8&gt;2,AP8-G8&gt;2)</f>
        <v>0</v>
      </c>
      <c r="AL8" s="29" t="n">
        <f aca="false">VLOOKUP(C8,$AS$2:$AU$14,3,FALSE())</f>
        <v>3</v>
      </c>
      <c r="AM8" s="29" t="n">
        <f aca="false">VLOOKUP($C8,$AV$47:$BB$204,3,FALSE())</f>
        <v>6</v>
      </c>
      <c r="AN8" s="29" t="n">
        <f aca="false">VLOOKUP($C8,$AV$47:$BB$204,4,FALSE())</f>
        <v>3</v>
      </c>
      <c r="AO8" s="29" t="n">
        <f aca="false">VLOOKUP($C8,$AV$47:$BB$204,5,FALSE())</f>
        <v>3</v>
      </c>
      <c r="AP8" s="29" t="n">
        <f aca="false">VLOOKUP($C8,$AV$47:$BB$204,6,FALSE())</f>
        <v>8</v>
      </c>
      <c r="AQ8" s="29"/>
      <c r="AR8" s="3" t="n">
        <v>7</v>
      </c>
      <c r="AS8" s="30" t="str">
        <f aca="false">IF(AT8=0,"",AT8)</f>
        <v>#Boggy (with Brick Far'th)</v>
      </c>
      <c r="AT8" s="31" t="str">
        <f aca="false">HLOOKUP(H$23,BE$1:CB$16,7,FALSE())</f>
        <v>#Boggy (with Brick Far'th)</v>
      </c>
      <c r="AU8" s="32" t="n">
        <f aca="false">IF(AS8="","",AU7+1)</f>
        <v>7</v>
      </c>
      <c r="AV8" s="63" t="n">
        <f aca="false">IF((COUNTIF($C$3:$C$18,AS8)+IF(AND(AS8="Troll",H23="Goblin"),-1,0))&gt;VLOOKUP(AS8,$AV$47:$BC$204,8,),1,0)</f>
        <v>0</v>
      </c>
      <c r="AW8" s="4" t="str">
        <f aca="false">AS8</f>
        <v>#Boggy (with Brick Far'th)</v>
      </c>
      <c r="AX8" s="0"/>
      <c r="AY8" s="0"/>
      <c r="AZ8" s="0"/>
      <c r="BA8" s="0"/>
      <c r="BB8" s="3" t="n">
        <v>176</v>
      </c>
      <c r="BC8" s="3" t="n">
        <v>6</v>
      </c>
      <c r="BD8" s="0"/>
      <c r="BE8" s="35" t="s">
        <v>146</v>
      </c>
      <c r="BF8" s="35" t="s">
        <v>167</v>
      </c>
      <c r="BG8" s="35" t="s">
        <v>146</v>
      </c>
      <c r="BH8" s="35" t="s">
        <v>98</v>
      </c>
      <c r="BI8" s="35" t="s">
        <v>168</v>
      </c>
      <c r="BJ8" s="35" t="s">
        <v>169</v>
      </c>
      <c r="BK8" s="35" t="s">
        <v>170</v>
      </c>
      <c r="BL8" s="35" t="s">
        <v>133</v>
      </c>
      <c r="BM8" s="35" t="s">
        <v>171</v>
      </c>
      <c r="BN8" s="35" t="s">
        <v>146</v>
      </c>
      <c r="BO8" s="36" t="s">
        <v>130</v>
      </c>
      <c r="BP8" s="35" t="s">
        <v>172</v>
      </c>
      <c r="BQ8" s="35" t="s">
        <v>146</v>
      </c>
      <c r="BR8" s="35" t="s">
        <v>147</v>
      </c>
      <c r="BS8" s="35" t="s">
        <v>169</v>
      </c>
      <c r="BT8" s="35" t="s">
        <v>140</v>
      </c>
      <c r="BU8" s="35" t="s">
        <v>146</v>
      </c>
      <c r="BV8" s="35" t="s">
        <v>133</v>
      </c>
      <c r="BW8" s="35" t="s">
        <v>173</v>
      </c>
      <c r="BX8" s="35" t="s">
        <v>162</v>
      </c>
      <c r="BY8" s="35" t="s">
        <v>147</v>
      </c>
      <c r="BZ8" s="35" t="s">
        <v>164</v>
      </c>
      <c r="CA8" s="35" t="s">
        <v>146</v>
      </c>
      <c r="CB8" s="35" t="s">
        <v>156</v>
      </c>
      <c r="CC8" s="0"/>
      <c r="CD8" s="0"/>
      <c r="CE8" s="0"/>
      <c r="CF8" s="0"/>
      <c r="CG8" s="0"/>
      <c r="CH8" s="0"/>
      <c r="CI8" s="0"/>
      <c r="CJ8" s="0"/>
      <c r="CK8" s="0"/>
      <c r="CL8" s="0"/>
      <c r="CM8" s="0"/>
      <c r="CN8" s="0"/>
      <c r="CO8" s="0"/>
      <c r="CP8" s="0"/>
      <c r="CQ8" s="0"/>
      <c r="CR8" s="0"/>
      <c r="CS8" s="0"/>
      <c r="CT8" s="0"/>
      <c r="CU8" s="0"/>
      <c r="CV8" s="0"/>
      <c r="CW8" s="0"/>
      <c r="CX8" s="0"/>
      <c r="CY8" s="0"/>
      <c r="CZ8" s="0"/>
      <c r="DA8" s="0"/>
      <c r="DB8" s="0"/>
      <c r="DC8" s="0"/>
      <c r="DD8" s="0"/>
      <c r="DE8" s="0"/>
      <c r="DF8" s="0"/>
      <c r="DG8" s="0"/>
      <c r="DH8" s="0"/>
      <c r="DI8" s="0"/>
      <c r="DJ8" s="0"/>
      <c r="DK8" s="0"/>
      <c r="DL8" s="0"/>
      <c r="DM8" s="0"/>
      <c r="DN8" s="0"/>
      <c r="DO8" s="0"/>
      <c r="DP8" s="0"/>
      <c r="DQ8" s="0"/>
      <c r="DR8" s="0"/>
      <c r="DS8" s="0"/>
      <c r="DT8" s="0"/>
      <c r="DU8" s="0"/>
      <c r="DV8" s="0"/>
      <c r="DW8" s="0"/>
      <c r="DX8" s="0"/>
      <c r="DY8" s="0"/>
      <c r="DZ8" s="0"/>
      <c r="EA8" s="0"/>
      <c r="EB8" s="0"/>
      <c r="EC8" s="0"/>
      <c r="ED8" s="0"/>
      <c r="EE8" s="0"/>
      <c r="EF8" s="0"/>
      <c r="EG8" s="0"/>
      <c r="EH8" s="0"/>
      <c r="EI8" s="0"/>
      <c r="EJ8" s="0"/>
      <c r="EK8" s="0"/>
      <c r="EL8" s="0"/>
      <c r="EM8" s="0"/>
      <c r="EN8" s="0"/>
      <c r="EO8" s="0"/>
      <c r="EP8" s="0"/>
      <c r="EQ8" s="0"/>
      <c r="ER8" s="0"/>
      <c r="ES8" s="0"/>
      <c r="ET8" s="0"/>
      <c r="EU8" s="0"/>
      <c r="EV8" s="0"/>
      <c r="EW8" s="0"/>
      <c r="EX8" s="0"/>
      <c r="EY8" s="0"/>
      <c r="EZ8" s="0"/>
      <c r="FA8" s="0"/>
      <c r="FB8" s="0"/>
      <c r="FC8" s="0"/>
      <c r="FD8" s="0"/>
      <c r="FE8" s="0"/>
      <c r="FF8" s="0"/>
      <c r="FG8" s="0"/>
      <c r="FH8" s="0"/>
      <c r="FI8" s="0"/>
      <c r="FJ8" s="0"/>
      <c r="FK8" s="0"/>
      <c r="FL8" s="0"/>
      <c r="FM8" s="0"/>
      <c r="FN8" s="0"/>
      <c r="FO8" s="0"/>
      <c r="FP8" s="0"/>
      <c r="FQ8" s="0"/>
      <c r="FR8" s="0"/>
      <c r="FS8" s="0"/>
      <c r="FT8" s="0"/>
      <c r="FU8" s="0"/>
      <c r="FV8" s="0"/>
      <c r="FW8" s="0"/>
      <c r="FX8" s="0"/>
      <c r="FY8" s="0"/>
      <c r="FZ8" s="0"/>
      <c r="GA8" s="0"/>
      <c r="GB8" s="0"/>
      <c r="GC8" s="0"/>
      <c r="GD8" s="0"/>
      <c r="GE8" s="0"/>
      <c r="GF8" s="0"/>
      <c r="GG8" s="0"/>
      <c r="GH8" s="0"/>
      <c r="GI8" s="0"/>
      <c r="GJ8" s="0"/>
      <c r="GK8" s="0"/>
      <c r="GL8" s="0"/>
      <c r="GM8" s="0"/>
      <c r="GN8" s="0"/>
      <c r="GO8" s="0"/>
      <c r="GP8" s="0"/>
      <c r="GQ8" s="0"/>
      <c r="GR8" s="0"/>
      <c r="GS8" s="0"/>
      <c r="GT8" s="0"/>
      <c r="GU8" s="0"/>
      <c r="GV8" s="0"/>
      <c r="GW8" s="0"/>
      <c r="GX8" s="0"/>
      <c r="GY8" s="0"/>
      <c r="GZ8" s="0"/>
      <c r="HA8" s="0"/>
      <c r="HB8" s="0"/>
      <c r="HC8" s="0"/>
      <c r="HD8" s="0"/>
      <c r="HE8" s="0"/>
      <c r="HF8" s="0"/>
      <c r="HG8" s="0"/>
      <c r="HH8" s="0"/>
      <c r="HI8" s="0"/>
      <c r="HJ8" s="0"/>
      <c r="HK8" s="0"/>
      <c r="HL8" s="0"/>
      <c r="HM8" s="0"/>
      <c r="HN8" s="0"/>
      <c r="HO8" s="0"/>
      <c r="HP8" s="0"/>
      <c r="HQ8" s="0"/>
      <c r="HR8" s="0"/>
      <c r="HS8" s="0"/>
      <c r="HT8" s="0"/>
      <c r="HU8" s="0"/>
      <c r="HV8" s="0"/>
      <c r="HW8" s="0"/>
      <c r="HX8" s="0"/>
      <c r="HY8" s="0"/>
      <c r="HZ8" s="0"/>
      <c r="IA8" s="0"/>
      <c r="IB8" s="0"/>
      <c r="IC8" s="0"/>
      <c r="ID8" s="0"/>
      <c r="IE8" s="0"/>
      <c r="IF8" s="0"/>
      <c r="IG8" s="0"/>
      <c r="IH8" s="0"/>
      <c r="II8" s="0"/>
      <c r="IJ8" s="0"/>
      <c r="IK8" s="0"/>
      <c r="IL8" s="0"/>
      <c r="IM8" s="0"/>
      <c r="IN8" s="0"/>
      <c r="IO8" s="0"/>
      <c r="IP8" s="0"/>
      <c r="IQ8" s="0"/>
      <c r="IR8" s="0"/>
      <c r="IS8" s="0"/>
      <c r="IT8" s="0"/>
      <c r="IU8" s="0"/>
      <c r="IV8" s="0"/>
      <c r="IW8" s="0"/>
    </row>
    <row r="9" customFormat="false" ht="21" hidden="false" customHeight="true" outlineLevel="0" collapsed="false">
      <c r="A9" s="37" t="n">
        <v>7</v>
      </c>
      <c r="B9" s="38"/>
      <c r="C9" s="39" t="s">
        <v>88</v>
      </c>
      <c r="D9" s="40" t="n">
        <f aca="false">AM9+Y9-AC9</f>
        <v>6</v>
      </c>
      <c r="E9" s="40" t="n">
        <f aca="false">AN9+Z9-AD9</f>
        <v>3</v>
      </c>
      <c r="F9" s="40" t="n">
        <f aca="false">AO9+AA9-AE9</f>
        <v>3</v>
      </c>
      <c r="G9" s="40" t="n">
        <f aca="false">AP9+AB9-AF9</f>
        <v>8</v>
      </c>
      <c r="H9" s="41" t="str">
        <f aca="false">VLOOKUP($C9,$AV$47:$BB$218,2,FALSE())</f>
        <v>Horns, Nurgle's Rot, Regeneration</v>
      </c>
      <c r="I9" s="42" t="s">
        <v>174</v>
      </c>
      <c r="J9" s="43" t="n">
        <f aca="false">VLOOKUP(W9,$BB$2:$BC$9,2)</f>
        <v>0</v>
      </c>
      <c r="K9" s="44"/>
      <c r="L9" s="44"/>
      <c r="M9" s="45"/>
      <c r="Q9" s="46"/>
      <c r="R9" s="46"/>
      <c r="S9" s="47"/>
      <c r="T9" s="46"/>
      <c r="U9" s="48"/>
      <c r="V9" s="49"/>
      <c r="W9" s="50" t="n">
        <f aca="false">Q9+R9*3+S9*2+T9*2+V9*5</f>
        <v>0</v>
      </c>
      <c r="X9" s="51" t="n">
        <f aca="false">IF(K9="",IF(C9&lt;&gt;" ",VLOOKUP($C9,$AV$47:$BB$218,7,FALSE())+(Y9*$BA$2)+(Z9*$BA$3)+(AA9*$BA$4)+(AB9*$BA$5)+((J9-(Y9+Z9+AA9+AB9))*20000)+AG9*10000,0),0)+COUNT(SEARCH("Fan Favourite",I9,1))*30000</f>
        <v>80000</v>
      </c>
      <c r="Y9" s="52"/>
      <c r="Z9" s="53"/>
      <c r="AA9" s="54"/>
      <c r="AB9" s="55"/>
      <c r="AC9" s="56"/>
      <c r="AD9" s="57"/>
      <c r="AE9" s="58"/>
      <c r="AF9" s="59"/>
      <c r="AG9" s="60" t="n">
        <f aca="false">COUNT(SEARCH("~*",I9),SEARCH("~*",I9,(SEARCH("~*",I9)+1)),SEARCH("~*",I9,(SEARCH("~*",I9,(SEARCH("~*",I9)+1)))+1))</f>
        <v>0</v>
      </c>
      <c r="AH9" s="29" t="n">
        <f aca="false">IF(C9&lt;&gt;" ",OR(D9&lt;1,E9&lt;1,F9&lt;1,G9&lt;1),"FALSE")</f>
        <v>0</v>
      </c>
      <c r="AI9" s="29" t="n">
        <f aca="false">IF(C9&lt;&gt;" ",OR(D9&gt;10,E9&gt;10,F9&gt;10,G9&gt;10),"FALSE")</f>
        <v>0</v>
      </c>
      <c r="AJ9" s="29" t="n">
        <f aca="false">OR(D9-AM9&gt;2,E9-AN9&gt;2,F9-AO9&gt;2,G9-AP9&gt;2)</f>
        <v>0</v>
      </c>
      <c r="AK9" s="29" t="n">
        <f aca="false">OR(AM9-D9&gt;2,AN9-E9&gt;2,AO9-F9&gt;2,AP9-G9&gt;2)</f>
        <v>0</v>
      </c>
      <c r="AL9" s="29" t="n">
        <f aca="false">VLOOKUP(C9,$AS$2:$AU$14,3,FALSE())</f>
        <v>3</v>
      </c>
      <c r="AM9" s="29" t="n">
        <f aca="false">VLOOKUP($C9,$AV$47:$BB$204,3,FALSE())</f>
        <v>6</v>
      </c>
      <c r="AN9" s="29" t="n">
        <f aca="false">VLOOKUP($C9,$AV$47:$BB$204,4,FALSE())</f>
        <v>3</v>
      </c>
      <c r="AO9" s="29" t="n">
        <f aca="false">VLOOKUP($C9,$AV$47:$BB$204,5,FALSE())</f>
        <v>3</v>
      </c>
      <c r="AP9" s="29" t="n">
        <f aca="false">VLOOKUP($C9,$AV$47:$BB$204,6,FALSE())</f>
        <v>8</v>
      </c>
      <c r="AQ9" s="29"/>
      <c r="AR9" s="3" t="n">
        <v>8</v>
      </c>
      <c r="AS9" s="30" t="str">
        <f aca="false">IF(AT9=0,"",AT9)</f>
        <v>#Grashnak Blackhoof</v>
      </c>
      <c r="AT9" s="31" t="str">
        <f aca="false">HLOOKUP(H$23,BE$1:CB$16,8,FALSE())</f>
        <v>#Grashnak Blackhoof</v>
      </c>
      <c r="AU9" s="32" t="n">
        <f aca="false">IF(AS9="","",AU8+1)</f>
        <v>8</v>
      </c>
      <c r="AV9" s="4" t="n">
        <f aca="false">IF(COUNTIF($C$3:$C$18,AS9)&gt;VLOOKUP(AS9,$AV$47:$BC$204,8,),1,0)</f>
        <v>0</v>
      </c>
      <c r="AW9" s="4" t="str">
        <f aca="false">AS9</f>
        <v>#Grashnak Blackhoof</v>
      </c>
      <c r="AX9" s="0"/>
      <c r="AY9" s="0"/>
      <c r="AZ9" s="0"/>
      <c r="BA9" s="0"/>
      <c r="BB9" s="0"/>
      <c r="BC9" s="0"/>
      <c r="BD9" s="0"/>
      <c r="BE9" s="35" t="s">
        <v>175</v>
      </c>
      <c r="BF9" s="35" t="s">
        <v>176</v>
      </c>
      <c r="BG9" s="35" t="s">
        <v>177</v>
      </c>
      <c r="BH9" s="64" t="s">
        <v>133</v>
      </c>
      <c r="BI9" s="35" t="s">
        <v>170</v>
      </c>
      <c r="BJ9" s="35" t="s">
        <v>178</v>
      </c>
      <c r="BK9" s="35" t="s">
        <v>179</v>
      </c>
      <c r="BL9" s="35" t="s">
        <v>180</v>
      </c>
      <c r="BM9" s="35" t="s">
        <v>181</v>
      </c>
      <c r="BN9" s="35" t="s">
        <v>182</v>
      </c>
      <c r="BO9" s="36" t="s">
        <v>183</v>
      </c>
      <c r="BP9" s="35" t="s">
        <v>184</v>
      </c>
      <c r="BQ9" s="35" t="s">
        <v>185</v>
      </c>
      <c r="BR9" s="35" t="s">
        <v>165</v>
      </c>
      <c r="BS9" s="35" t="s">
        <v>130</v>
      </c>
      <c r="BT9" s="35" t="s">
        <v>167</v>
      </c>
      <c r="BU9" s="36" t="s">
        <v>177</v>
      </c>
      <c r="BV9" s="35" t="s">
        <v>146</v>
      </c>
      <c r="BW9" s="35" t="s">
        <v>186</v>
      </c>
      <c r="BX9" s="35" t="s">
        <v>146</v>
      </c>
      <c r="BY9" s="35" t="s">
        <v>165</v>
      </c>
      <c r="BZ9" s="35" t="s">
        <v>173</v>
      </c>
      <c r="CA9" s="35" t="s">
        <v>187</v>
      </c>
      <c r="CB9" s="35" t="s">
        <v>179</v>
      </c>
      <c r="CC9" s="0"/>
      <c r="CD9" s="0"/>
      <c r="CE9" s="0"/>
      <c r="CF9" s="0"/>
      <c r="CG9" s="0"/>
      <c r="CH9" s="0"/>
      <c r="CI9" s="0"/>
      <c r="CJ9" s="0"/>
      <c r="CK9" s="0"/>
      <c r="CL9" s="0"/>
      <c r="CM9" s="0"/>
      <c r="CN9" s="0"/>
      <c r="CO9" s="0"/>
      <c r="CP9" s="0"/>
      <c r="CQ9" s="0"/>
      <c r="CR9" s="0"/>
      <c r="CS9" s="0"/>
      <c r="CT9" s="0"/>
      <c r="CU9" s="0"/>
      <c r="CV9" s="0"/>
      <c r="CW9" s="0"/>
      <c r="CX9" s="0"/>
      <c r="CY9" s="0"/>
      <c r="CZ9" s="0"/>
      <c r="DA9" s="0"/>
      <c r="DB9" s="0"/>
      <c r="DC9" s="0"/>
      <c r="DD9" s="0"/>
      <c r="DE9" s="0"/>
      <c r="DF9" s="0"/>
      <c r="DG9" s="0"/>
      <c r="DH9" s="0"/>
      <c r="DI9" s="0"/>
      <c r="DJ9" s="0"/>
      <c r="DK9" s="0"/>
      <c r="DL9" s="0"/>
      <c r="DM9" s="0"/>
      <c r="DN9" s="0"/>
      <c r="DO9" s="0"/>
      <c r="DP9" s="0"/>
      <c r="DQ9" s="0"/>
      <c r="DR9" s="0"/>
      <c r="DS9" s="0"/>
      <c r="DT9" s="0"/>
      <c r="DU9" s="0"/>
      <c r="DV9" s="0"/>
      <c r="DW9" s="0"/>
      <c r="DX9" s="0"/>
      <c r="DY9" s="0"/>
      <c r="DZ9" s="0"/>
      <c r="EA9" s="0"/>
      <c r="EB9" s="0"/>
      <c r="EC9" s="0"/>
      <c r="ED9" s="0"/>
      <c r="EE9" s="0"/>
      <c r="EF9" s="0"/>
      <c r="EG9" s="0"/>
      <c r="EH9" s="0"/>
      <c r="EI9" s="0"/>
      <c r="EJ9" s="0"/>
      <c r="EK9" s="0"/>
      <c r="EL9" s="0"/>
      <c r="EM9" s="0"/>
      <c r="EN9" s="0"/>
      <c r="EO9" s="0"/>
      <c r="EP9" s="0"/>
      <c r="EQ9" s="0"/>
      <c r="ER9" s="0"/>
      <c r="ES9" s="0"/>
      <c r="ET9" s="0"/>
      <c r="EU9" s="0"/>
      <c r="EV9" s="0"/>
      <c r="EW9" s="0"/>
      <c r="EX9" s="0"/>
      <c r="EY9" s="0"/>
      <c r="EZ9" s="0"/>
      <c r="FA9" s="0"/>
      <c r="FB9" s="0"/>
      <c r="FC9" s="0"/>
      <c r="FD9" s="0"/>
      <c r="FE9" s="0"/>
      <c r="FF9" s="0"/>
      <c r="FG9" s="0"/>
      <c r="FH9" s="0"/>
      <c r="FI9" s="0"/>
      <c r="FJ9" s="0"/>
      <c r="FK9" s="0"/>
      <c r="FL9" s="0"/>
      <c r="FM9" s="0"/>
      <c r="FN9" s="0"/>
      <c r="FO9" s="0"/>
      <c r="FP9" s="0"/>
      <c r="FQ9" s="0"/>
      <c r="FR9" s="0"/>
      <c r="FS9" s="0"/>
      <c r="FT9" s="0"/>
      <c r="FU9" s="0"/>
      <c r="FV9" s="0"/>
      <c r="FW9" s="0"/>
      <c r="FX9" s="0"/>
      <c r="FY9" s="0"/>
      <c r="FZ9" s="0"/>
      <c r="GA9" s="0"/>
      <c r="GB9" s="0"/>
      <c r="GC9" s="0"/>
      <c r="GD9" s="0"/>
      <c r="GE9" s="0"/>
      <c r="GF9" s="0"/>
      <c r="GG9" s="0"/>
      <c r="GH9" s="0"/>
      <c r="GI9" s="0"/>
      <c r="GJ9" s="0"/>
      <c r="GK9" s="0"/>
      <c r="GL9" s="0"/>
      <c r="GM9" s="0"/>
      <c r="GN9" s="0"/>
      <c r="GO9" s="0"/>
      <c r="GP9" s="0"/>
      <c r="GQ9" s="0"/>
      <c r="GR9" s="0"/>
      <c r="GS9" s="0"/>
      <c r="GT9" s="0"/>
      <c r="GU9" s="0"/>
      <c r="GV9" s="0"/>
      <c r="GW9" s="0"/>
      <c r="GX9" s="0"/>
      <c r="GY9" s="0"/>
      <c r="GZ9" s="0"/>
      <c r="HA9" s="0"/>
      <c r="HB9" s="0"/>
      <c r="HC9" s="0"/>
      <c r="HD9" s="0"/>
      <c r="HE9" s="0"/>
      <c r="HF9" s="0"/>
      <c r="HG9" s="0"/>
      <c r="HH9" s="0"/>
      <c r="HI9" s="0"/>
      <c r="HJ9" s="0"/>
      <c r="HK9" s="0"/>
      <c r="HL9" s="0"/>
      <c r="HM9" s="0"/>
      <c r="HN9" s="0"/>
      <c r="HO9" s="0"/>
      <c r="HP9" s="0"/>
      <c r="HQ9" s="0"/>
      <c r="HR9" s="0"/>
      <c r="HS9" s="0"/>
      <c r="HT9" s="0"/>
      <c r="HU9" s="0"/>
      <c r="HV9" s="0"/>
      <c r="HW9" s="0"/>
      <c r="HX9" s="0"/>
      <c r="HY9" s="0"/>
      <c r="HZ9" s="0"/>
      <c r="IA9" s="0"/>
      <c r="IB9" s="0"/>
      <c r="IC9" s="0"/>
      <c r="ID9" s="0"/>
      <c r="IE9" s="0"/>
      <c r="IF9" s="0"/>
      <c r="IG9" s="0"/>
      <c r="IH9" s="0"/>
      <c r="II9" s="0"/>
      <c r="IJ9" s="0"/>
      <c r="IK9" s="0"/>
      <c r="IL9" s="0"/>
      <c r="IM9" s="0"/>
      <c r="IN9" s="0"/>
      <c r="IO9" s="0"/>
      <c r="IP9" s="0"/>
      <c r="IQ9" s="0"/>
      <c r="IR9" s="0"/>
      <c r="IS9" s="0"/>
      <c r="IT9" s="0"/>
      <c r="IU9" s="0"/>
      <c r="IV9" s="0"/>
      <c r="IW9" s="0"/>
    </row>
    <row r="10" customFormat="false" ht="21" hidden="false" customHeight="true" outlineLevel="0" collapsed="false">
      <c r="A10" s="61" t="n">
        <v>8</v>
      </c>
      <c r="B10" s="38"/>
      <c r="C10" s="39" t="s">
        <v>88</v>
      </c>
      <c r="D10" s="40" t="n">
        <f aca="false">AM10+Y10-AC10</f>
        <v>6</v>
      </c>
      <c r="E10" s="40" t="n">
        <f aca="false">AN10+Z10-AD10</f>
        <v>3</v>
      </c>
      <c r="F10" s="40" t="n">
        <f aca="false">AO10+AA10-AE10</f>
        <v>3</v>
      </c>
      <c r="G10" s="40" t="n">
        <f aca="false">AP10+AB10-AF10</f>
        <v>8</v>
      </c>
      <c r="H10" s="41" t="str">
        <f aca="false">VLOOKUP($C10,$AV$47:$BB$218,2,FALSE())</f>
        <v>Horns, Nurgle's Rot, Regeneration</v>
      </c>
      <c r="I10" s="62" t="s">
        <v>188</v>
      </c>
      <c r="J10" s="43" t="n">
        <f aca="false">VLOOKUP(W10,$BB$2:$BC$9,2)</f>
        <v>0</v>
      </c>
      <c r="K10" s="44"/>
      <c r="L10" s="44"/>
      <c r="M10" s="45"/>
      <c r="Q10" s="46"/>
      <c r="R10" s="46"/>
      <c r="S10" s="47"/>
      <c r="T10" s="46"/>
      <c r="U10" s="48"/>
      <c r="V10" s="49"/>
      <c r="W10" s="50" t="n">
        <f aca="false">Q10+R10*3+S10*2+T10*2+V10*5</f>
        <v>0</v>
      </c>
      <c r="X10" s="51" t="n">
        <f aca="false">IF(K10="",IF(C10&lt;&gt;" ",VLOOKUP($C10,$AV$47:$BB$218,7,FALSE())+(Y10*$BA$2)+(Z10*$BA$3)+(AA10*$BA$4)+(AB10*$BA$5)+((J10-(Y10+Z10+AA10+AB10))*20000)+AG10*10000,0),0)+COUNT(SEARCH("Fan Favourite",I10,1))*30000</f>
        <v>80000</v>
      </c>
      <c r="Y10" s="52"/>
      <c r="Z10" s="53"/>
      <c r="AA10" s="54"/>
      <c r="AB10" s="55"/>
      <c r="AC10" s="56"/>
      <c r="AD10" s="57"/>
      <c r="AE10" s="58"/>
      <c r="AF10" s="59"/>
      <c r="AG10" s="60" t="n">
        <f aca="false">COUNT(SEARCH("~*",I10),SEARCH("~*",I10,(SEARCH("~*",I10)+1)),SEARCH("~*",I10,(SEARCH("~*",I10,(SEARCH("~*",I10)+1)))+1))</f>
        <v>0</v>
      </c>
      <c r="AH10" s="29" t="n">
        <f aca="false">IF(C10&lt;&gt;" ",OR(D10&lt;1,E10&lt;1,F10&lt;1,G10&lt;1),"FALSE")</f>
        <v>0</v>
      </c>
      <c r="AI10" s="29" t="n">
        <f aca="false">IF(C10&lt;&gt;" ",OR(D10&gt;10,E10&gt;10,F10&gt;10,G10&gt;10),"FALSE")</f>
        <v>0</v>
      </c>
      <c r="AJ10" s="29" t="n">
        <f aca="false">OR(D10-AM10&gt;2,E10-AN10&gt;2,F10-AO10&gt;2,G10-AP10&gt;2)</f>
        <v>0</v>
      </c>
      <c r="AK10" s="29" t="n">
        <f aca="false">OR(AM10-D10&gt;2,AN10-E10&gt;2,AO10-F10&gt;2,AP10-G10&gt;2)</f>
        <v>0</v>
      </c>
      <c r="AL10" s="29" t="n">
        <f aca="false">VLOOKUP(C10,$AS$2:$AU$14,3,FALSE())</f>
        <v>3</v>
      </c>
      <c r="AM10" s="29" t="n">
        <f aca="false">VLOOKUP($C10,$AV$47:$BB$204,3,FALSE())</f>
        <v>6</v>
      </c>
      <c r="AN10" s="29" t="n">
        <f aca="false">VLOOKUP($C10,$AV$47:$BB$204,4,FALSE())</f>
        <v>3</v>
      </c>
      <c r="AO10" s="29" t="n">
        <f aca="false">VLOOKUP($C10,$AV$47:$BB$204,5,FALSE())</f>
        <v>3</v>
      </c>
      <c r="AP10" s="29" t="n">
        <f aca="false">VLOOKUP($C10,$AV$47:$BB$204,6,FALSE())</f>
        <v>8</v>
      </c>
      <c r="AQ10" s="29"/>
      <c r="AR10" s="3" t="n">
        <v>9</v>
      </c>
      <c r="AS10" s="30" t="str">
        <f aca="false">IF(AT10=0,"",AT10)</f>
        <v>#Lewdgrip Whiparm</v>
      </c>
      <c r="AT10" s="31" t="str">
        <f aca="false">HLOOKUP(H$23,BE$1:CB$16,9,FALSE())</f>
        <v>#Lewdgrip Whiparm</v>
      </c>
      <c r="AU10" s="32" t="n">
        <f aca="false">IF(AS10="","",AU9+1)</f>
        <v>9</v>
      </c>
      <c r="AV10" s="4" t="n">
        <f aca="false">IF(COUNTIF($C$3:$C$18,AS10)&gt;VLOOKUP(AS10,$AV$47:$BC$204,8,),1,0)</f>
        <v>0</v>
      </c>
      <c r="AW10" s="4" t="str">
        <f aca="false">AS10</f>
        <v>#Lewdgrip Whiparm</v>
      </c>
      <c r="AX10" s="0"/>
      <c r="AY10" s="0"/>
      <c r="AZ10" s="0"/>
      <c r="BA10" s="0"/>
      <c r="BB10" s="0"/>
      <c r="BC10" s="0"/>
      <c r="BD10" s="0"/>
      <c r="BE10" s="35" t="s">
        <v>171</v>
      </c>
      <c r="BF10" s="35" t="s">
        <v>189</v>
      </c>
      <c r="BG10" s="35" t="s">
        <v>190</v>
      </c>
      <c r="BH10" s="35" t="s">
        <v>137</v>
      </c>
      <c r="BI10" s="35" t="s">
        <v>172</v>
      </c>
      <c r="BJ10" s="35" t="s">
        <v>191</v>
      </c>
      <c r="BK10" s="35" t="s">
        <v>146</v>
      </c>
      <c r="BL10" s="35" t="s">
        <v>146</v>
      </c>
      <c r="BM10" s="35" t="s">
        <v>48</v>
      </c>
      <c r="BN10" s="35" t="s">
        <v>192</v>
      </c>
      <c r="BO10" s="35" t="s">
        <v>146</v>
      </c>
      <c r="BP10" s="35" t="s">
        <v>193</v>
      </c>
      <c r="BQ10" s="35" t="s">
        <v>194</v>
      </c>
      <c r="BR10" s="35" t="s">
        <v>184</v>
      </c>
      <c r="BS10" s="35" t="s">
        <v>195</v>
      </c>
      <c r="BT10" s="35" t="s">
        <v>176</v>
      </c>
      <c r="BU10" s="35" t="s">
        <v>196</v>
      </c>
      <c r="BV10" s="35" t="s">
        <v>197</v>
      </c>
      <c r="BW10" s="35" t="s">
        <v>198</v>
      </c>
      <c r="BX10" s="35" t="s">
        <v>185</v>
      </c>
      <c r="BY10" s="35" t="s">
        <v>184</v>
      </c>
      <c r="BZ10" s="35" t="s">
        <v>146</v>
      </c>
      <c r="CA10" s="35" t="s">
        <v>48</v>
      </c>
      <c r="CB10" s="35" t="s">
        <v>146</v>
      </c>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row>
    <row r="11" customFormat="false" ht="21" hidden="false" customHeight="true" outlineLevel="0" collapsed="false">
      <c r="A11" s="37" t="n">
        <v>9</v>
      </c>
      <c r="B11" s="38"/>
      <c r="C11" s="39" t="s">
        <v>112</v>
      </c>
      <c r="D11" s="40" t="n">
        <f aca="false">AM11+Y11-AC11</f>
        <v>5</v>
      </c>
      <c r="E11" s="40" t="n">
        <f aca="false">AN11+Z11-AD11</f>
        <v>3</v>
      </c>
      <c r="F11" s="40" t="n">
        <f aca="false">AO11+AA11-AE11</f>
        <v>3</v>
      </c>
      <c r="G11" s="40" t="n">
        <f aca="false">AP11+AB11-AF11</f>
        <v>8</v>
      </c>
      <c r="H11" s="41" t="str">
        <f aca="false">VLOOKUP($C11,$AV$47:$BB$218,2,FALSE())</f>
        <v>Decay, Nurgle's Rot</v>
      </c>
      <c r="I11" s="42"/>
      <c r="J11" s="43" t="n">
        <f aca="false">VLOOKUP(W11,$BB$2:$BC$9,2)</f>
        <v>0</v>
      </c>
      <c r="K11" s="44"/>
      <c r="L11" s="44"/>
      <c r="M11" s="45"/>
      <c r="Q11" s="46"/>
      <c r="R11" s="46"/>
      <c r="S11" s="47"/>
      <c r="T11" s="46"/>
      <c r="U11" s="48"/>
      <c r="V11" s="49"/>
      <c r="W11" s="50" t="n">
        <f aca="false">Q11+R11*3+S11*2+T11*2+V11*5</f>
        <v>0</v>
      </c>
      <c r="X11" s="51" t="n">
        <f aca="false">IF(K11="",IF(C11&lt;&gt;" ",VLOOKUP($C11,$AV$47:$BB$218,7,FALSE())+(Y11*$BA$2)+(Z11*$BA$3)+(AA11*$BA$4)+(AB11*$BA$5)+((J11-(Y11+Z11+AA11+AB11))*20000)+AG11*10000,0),0)+COUNT(SEARCH("Fan Favourite",I11,1))*30000</f>
        <v>40000</v>
      </c>
      <c r="Y11" s="52"/>
      <c r="Z11" s="53"/>
      <c r="AA11" s="54"/>
      <c r="AB11" s="55"/>
      <c r="AC11" s="56"/>
      <c r="AD11" s="57"/>
      <c r="AE11" s="58"/>
      <c r="AF11" s="59"/>
      <c r="AG11" s="60" t="n">
        <f aca="false">COUNT(SEARCH("~*",I11),SEARCH("~*",I11,(SEARCH("~*",I11)+1)),SEARCH("~*",I11,(SEARCH("~*",I11,(SEARCH("~*",I11)+1)))+1))</f>
        <v>0</v>
      </c>
      <c r="AH11" s="29" t="n">
        <f aca="false">IF(C11&lt;&gt;" ",OR(D11&lt;1,E11&lt;1,F11&lt;1,G11&lt;1),"FALSE")</f>
        <v>0</v>
      </c>
      <c r="AI11" s="29" t="n">
        <f aca="false">IF(C11&lt;&gt;" ",OR(D11&gt;10,E11&gt;10,F11&gt;10,G11&gt;10),"FALSE")</f>
        <v>0</v>
      </c>
      <c r="AJ11" s="29" t="n">
        <f aca="false">OR(D11-AM11&gt;2,E11-AN11&gt;2,F11-AO11&gt;2,G11-AP11&gt;2)</f>
        <v>0</v>
      </c>
      <c r="AK11" s="29" t="n">
        <f aca="false">OR(AM11-D11&gt;2,AN11-E11&gt;2,AO11-F11&gt;2,AP11-G11&gt;2)</f>
        <v>0</v>
      </c>
      <c r="AL11" s="29" t="n">
        <f aca="false">VLOOKUP(C11,$AS$2:$AU$14,3,FALSE())</f>
        <v>4</v>
      </c>
      <c r="AM11" s="29" t="n">
        <f aca="false">VLOOKUP($C11,$AV$47:$BB$204,3,FALSE())</f>
        <v>5</v>
      </c>
      <c r="AN11" s="29" t="n">
        <f aca="false">VLOOKUP($C11,$AV$47:$BB$204,4,FALSE())</f>
        <v>3</v>
      </c>
      <c r="AO11" s="29" t="n">
        <f aca="false">VLOOKUP($C11,$AV$47:$BB$204,5,FALSE())</f>
        <v>3</v>
      </c>
      <c r="AP11" s="29" t="n">
        <f aca="false">VLOOKUP($C11,$AV$47:$BB$204,6,FALSE())</f>
        <v>8</v>
      </c>
      <c r="AQ11" s="29"/>
      <c r="AR11" s="3" t="n">
        <v>10</v>
      </c>
      <c r="AS11" s="30" t="str">
        <f aca="false">IF(AT11=0,"",AT11)</f>
        <v>#Lord Borak</v>
      </c>
      <c r="AT11" s="31" t="str">
        <f aca="false">HLOOKUP(H$23,BE$1:CB$16,10,FALSE())</f>
        <v>#Lord Borak</v>
      </c>
      <c r="AU11" s="32" t="n">
        <f aca="false">IF(AS11="","",AU10+1)</f>
        <v>10</v>
      </c>
      <c r="AV11" s="4" t="n">
        <f aca="false">IF(COUNTIF($C$3:$C$18,AS11)&gt;VLOOKUP(AS11,$AV$47:$BC$204,8,),1,0)</f>
        <v>0</v>
      </c>
      <c r="AW11" s="4" t="str">
        <f aca="false">AS11</f>
        <v>#Lord Borak</v>
      </c>
      <c r="AX11" s="0"/>
      <c r="AY11" s="0"/>
      <c r="AZ11" s="0"/>
      <c r="BA11" s="0"/>
      <c r="BB11" s="0"/>
      <c r="BC11" s="0"/>
      <c r="BD11" s="0"/>
      <c r="BE11" s="35" t="s">
        <v>181</v>
      </c>
      <c r="BF11" s="35" t="s">
        <v>146</v>
      </c>
      <c r="BG11" s="35" t="s">
        <v>199</v>
      </c>
      <c r="BH11" s="35" t="s">
        <v>167</v>
      </c>
      <c r="BI11" s="35" t="s">
        <v>146</v>
      </c>
      <c r="BJ11" s="35" t="s">
        <v>146</v>
      </c>
      <c r="BK11" s="35" t="s">
        <v>182</v>
      </c>
      <c r="BL11" s="35" t="s">
        <v>177</v>
      </c>
      <c r="BM11" s="35" t="s">
        <v>48</v>
      </c>
      <c r="BN11" s="35" t="s">
        <v>181</v>
      </c>
      <c r="BO11" s="35" t="s">
        <v>159</v>
      </c>
      <c r="BP11" s="35" t="s">
        <v>200</v>
      </c>
      <c r="BQ11" s="35" t="s">
        <v>48</v>
      </c>
      <c r="BR11" s="35" t="s">
        <v>193</v>
      </c>
      <c r="BS11" s="35" t="s">
        <v>146</v>
      </c>
      <c r="BT11" s="35" t="s">
        <v>189</v>
      </c>
      <c r="BU11" s="35"/>
      <c r="BV11" s="35" t="s">
        <v>196</v>
      </c>
      <c r="BW11" s="35" t="s">
        <v>146</v>
      </c>
      <c r="BX11" s="35" t="s">
        <v>194</v>
      </c>
      <c r="BY11" s="35" t="s">
        <v>193</v>
      </c>
      <c r="BZ11" s="35" t="s">
        <v>177</v>
      </c>
      <c r="CA11" s="35" t="s">
        <v>48</v>
      </c>
      <c r="CB11" s="35" t="s">
        <v>171</v>
      </c>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row>
    <row r="12" customFormat="false" ht="21" hidden="false" customHeight="true" outlineLevel="0" collapsed="false">
      <c r="A12" s="61" t="n">
        <v>10</v>
      </c>
      <c r="B12" s="38"/>
      <c r="C12" s="39" t="s">
        <v>112</v>
      </c>
      <c r="D12" s="40" t="n">
        <f aca="false">AM12+Y12-AC12</f>
        <v>5</v>
      </c>
      <c r="E12" s="40" t="n">
        <f aca="false">AN12+Z12-AD12</f>
        <v>3</v>
      </c>
      <c r="F12" s="40" t="n">
        <f aca="false">AO12+AA12-AE12</f>
        <v>3</v>
      </c>
      <c r="G12" s="40" t="n">
        <f aca="false">AP12+AB12-AF12</f>
        <v>8</v>
      </c>
      <c r="H12" s="41" t="str">
        <f aca="false">VLOOKUP($C12,$AV$47:$BB$218,2,FALSE())</f>
        <v>Decay, Nurgle's Rot</v>
      </c>
      <c r="I12" s="42"/>
      <c r="J12" s="43" t="n">
        <f aca="false">VLOOKUP(W12,$BB$2:$BC$9,2)</f>
        <v>0</v>
      </c>
      <c r="K12" s="44"/>
      <c r="L12" s="44"/>
      <c r="M12" s="45"/>
      <c r="Q12" s="46"/>
      <c r="R12" s="46"/>
      <c r="S12" s="47"/>
      <c r="T12" s="46"/>
      <c r="U12" s="48"/>
      <c r="V12" s="49"/>
      <c r="W12" s="50" t="n">
        <f aca="false">Q12+R12*3+S12*2+T12*2+V12*5</f>
        <v>0</v>
      </c>
      <c r="X12" s="51" t="n">
        <f aca="false">IF(K12="",IF(C12&lt;&gt;" ",VLOOKUP($C12,$AV$47:$BB$218,7,FALSE())+(Y12*$BA$2)+(Z12*$BA$3)+(AA12*$BA$4)+(AB12*$BA$5)+((J12-(Y12+Z12+AA12+AB12))*20000)+AG12*10000,0),0)+COUNT(SEARCH("Fan Favourite",I12,1))*30000</f>
        <v>40000</v>
      </c>
      <c r="Y12" s="52"/>
      <c r="Z12" s="53"/>
      <c r="AA12" s="54"/>
      <c r="AB12" s="55"/>
      <c r="AC12" s="56"/>
      <c r="AD12" s="57"/>
      <c r="AE12" s="58"/>
      <c r="AF12" s="59"/>
      <c r="AG12" s="60" t="n">
        <f aca="false">COUNT(SEARCH("~*",I12),SEARCH("~*",I12,(SEARCH("~*",I12)+1)),SEARCH("~*",I12,(SEARCH("~*",I12,(SEARCH("~*",I12)+1)))+1))</f>
        <v>0</v>
      </c>
      <c r="AH12" s="29" t="n">
        <f aca="false">IF(C12&lt;&gt;" ",OR(D12&lt;1,E12&lt;1,F12&lt;1,G12&lt;1),"FALSE")</f>
        <v>0</v>
      </c>
      <c r="AI12" s="29" t="n">
        <f aca="false">IF(C12&lt;&gt;" ",OR(D12&gt;10,E12&gt;10,F12&gt;10,G12&gt;10),"FALSE")</f>
        <v>0</v>
      </c>
      <c r="AJ12" s="29" t="n">
        <f aca="false">OR(D12-AM12&gt;2,E12-AN12&gt;2,F12-AO12&gt;2,G12-AP12&gt;2)</f>
        <v>0</v>
      </c>
      <c r="AK12" s="29" t="n">
        <f aca="false">OR(AM12-D12&gt;2,AN12-E12&gt;2,AO12-F12&gt;2,AP12-G12&gt;2)</f>
        <v>0</v>
      </c>
      <c r="AL12" s="29" t="n">
        <f aca="false">VLOOKUP(C12,$AS$2:$AU$14,3,FALSE())</f>
        <v>4</v>
      </c>
      <c r="AM12" s="29" t="n">
        <f aca="false">VLOOKUP($C12,$AV$47:$BB$204,3,FALSE())</f>
        <v>5</v>
      </c>
      <c r="AN12" s="29" t="n">
        <f aca="false">VLOOKUP($C12,$AV$47:$BB$204,4,FALSE())</f>
        <v>3</v>
      </c>
      <c r="AO12" s="29" t="n">
        <f aca="false">VLOOKUP($C12,$AV$47:$BB$204,5,FALSE())</f>
        <v>3</v>
      </c>
      <c r="AP12" s="29" t="n">
        <f aca="false">VLOOKUP($C12,$AV$47:$BB$204,6,FALSE())</f>
        <v>8</v>
      </c>
      <c r="AQ12" s="29"/>
      <c r="AR12" s="3" t="n">
        <v>11</v>
      </c>
      <c r="AS12" s="30" t="str">
        <f aca="false">IF(AT12=0," ",AT12)</f>
        <v>#Max Spleenripper</v>
      </c>
      <c r="AT12" s="31" t="str">
        <f aca="false">HLOOKUP(H$23,BE$1:CB$16,11,FALSE())</f>
        <v>#Max Spleenripper</v>
      </c>
      <c r="AU12" s="32" t="n">
        <f aca="false">IF(AS12="","",AU11+1)</f>
        <v>11</v>
      </c>
      <c r="AV12" s="4" t="n">
        <f aca="false">IF(COUNTIF($C$3:$C$18,AS12)&gt;VLOOKUP(AS12,$AV$47:$BC$204,8,),1,0)</f>
        <v>0</v>
      </c>
      <c r="AW12" s="4" t="str">
        <f aca="false">AS12</f>
        <v>#Max Spleenripper</v>
      </c>
      <c r="AX12" s="0"/>
      <c r="AY12" s="0"/>
      <c r="AZ12" s="0"/>
      <c r="BA12" s="0"/>
      <c r="BB12" s="0"/>
      <c r="BC12" s="0"/>
      <c r="BD12" s="0"/>
      <c r="BE12" s="35" t="s">
        <v>48</v>
      </c>
      <c r="BF12" s="0"/>
      <c r="BG12" s="0"/>
      <c r="BH12" s="35" t="s">
        <v>146</v>
      </c>
      <c r="BI12" s="35" t="s">
        <v>175</v>
      </c>
      <c r="BJ12" s="36" t="s">
        <v>181</v>
      </c>
      <c r="BK12" s="35" t="s">
        <v>48</v>
      </c>
      <c r="BL12" s="35" t="s">
        <v>197</v>
      </c>
      <c r="BM12" s="35" t="s">
        <v>48</v>
      </c>
      <c r="BN12" s="35" t="s">
        <v>48</v>
      </c>
      <c r="BO12" s="35" t="s">
        <v>181</v>
      </c>
      <c r="BP12" s="35" t="s">
        <v>48</v>
      </c>
      <c r="BQ12" s="35" t="s">
        <v>48</v>
      </c>
      <c r="BR12" s="35" t="s">
        <v>187</v>
      </c>
      <c r="BS12" s="35" t="s">
        <v>187</v>
      </c>
      <c r="BT12" s="35" t="s">
        <v>146</v>
      </c>
      <c r="BU12" s="35" t="s">
        <v>48</v>
      </c>
      <c r="BV12" s="35" t="s">
        <v>201</v>
      </c>
      <c r="BW12" s="35" t="s">
        <v>202</v>
      </c>
      <c r="BX12" s="35"/>
      <c r="BY12" s="35" t="s">
        <v>200</v>
      </c>
      <c r="BZ12" s="35" t="s">
        <v>202</v>
      </c>
      <c r="CA12" s="35" t="s">
        <v>48</v>
      </c>
      <c r="CB12" s="35" t="s">
        <v>181</v>
      </c>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row>
    <row r="13" customFormat="false" ht="21" hidden="false" customHeight="true" outlineLevel="0" collapsed="false">
      <c r="A13" s="37" t="n">
        <v>11</v>
      </c>
      <c r="B13" s="38"/>
      <c r="C13" s="39" t="s">
        <v>112</v>
      </c>
      <c r="D13" s="40" t="n">
        <f aca="false">AM13+Y13-AC13</f>
        <v>5</v>
      </c>
      <c r="E13" s="40" t="n">
        <f aca="false">AN13+Z13-AD13</f>
        <v>3</v>
      </c>
      <c r="F13" s="40" t="n">
        <f aca="false">AO13+AA13-AE13</f>
        <v>3</v>
      </c>
      <c r="G13" s="40" t="n">
        <f aca="false">AP13+AB13-AF13</f>
        <v>8</v>
      </c>
      <c r="H13" s="41" t="str">
        <f aca="false">VLOOKUP($C13,$AV$47:$BB$218,2,FALSE())</f>
        <v>Decay, Nurgle's Rot</v>
      </c>
      <c r="I13" s="42"/>
      <c r="J13" s="43" t="n">
        <f aca="false">VLOOKUP(W13,$BB$2:$BC$9,2)</f>
        <v>0</v>
      </c>
      <c r="K13" s="44"/>
      <c r="L13" s="44"/>
      <c r="M13" s="45"/>
      <c r="Q13" s="46"/>
      <c r="R13" s="46"/>
      <c r="S13" s="47"/>
      <c r="T13" s="46"/>
      <c r="U13" s="48"/>
      <c r="V13" s="49"/>
      <c r="W13" s="50" t="n">
        <f aca="false">Q13+R13*3+S13*2+T13*2+V13*5</f>
        <v>0</v>
      </c>
      <c r="X13" s="51" t="n">
        <f aca="false">IF(K13="",IF(C13&lt;&gt;" ",VLOOKUP($C13,$AV$47:$BB$218,7,FALSE())+(Y13*$BA$2)+(Z13*$BA$3)+(AA13*$BA$4)+(AB13*$BA$5)+((J13-(Y13+Z13+AA13+AB13))*20000)+AG13*10000,0),0)+COUNT(SEARCH("Fan Favourite",I13,1))*30000</f>
        <v>40000</v>
      </c>
      <c r="Y13" s="52"/>
      <c r="Z13" s="53"/>
      <c r="AA13" s="54"/>
      <c r="AB13" s="55"/>
      <c r="AC13" s="56"/>
      <c r="AD13" s="57"/>
      <c r="AE13" s="58"/>
      <c r="AF13" s="59"/>
      <c r="AG13" s="60" t="n">
        <f aca="false">COUNT(SEARCH("~*",I13),SEARCH("~*",I13,(SEARCH("~*",I13)+1)),SEARCH("~*",I13,(SEARCH("~*",I13,(SEARCH("~*",I13)+1)))+1))</f>
        <v>0</v>
      </c>
      <c r="AH13" s="29" t="n">
        <f aca="false">IF(C13&lt;&gt;" ",OR(D13&lt;1,E13&lt;1,F13&lt;1,G13&lt;1),"FALSE")</f>
        <v>0</v>
      </c>
      <c r="AI13" s="29" t="n">
        <f aca="false">IF(C13&lt;&gt;" ",OR(D13&gt;10,E13&gt;10,F13&gt;10,G13&gt;10),"FALSE")</f>
        <v>0</v>
      </c>
      <c r="AJ13" s="29" t="n">
        <f aca="false">OR(D13-AM13&gt;2,E13-AN13&gt;2,F13-AO13&gt;2,G13-AP13&gt;2)</f>
        <v>0</v>
      </c>
      <c r="AK13" s="29" t="n">
        <f aca="false">OR(AM13-D13&gt;2,AN13-E13&gt;2,AO13-F13&gt;2,AP13-G13&gt;2)</f>
        <v>0</v>
      </c>
      <c r="AL13" s="29" t="n">
        <f aca="false">VLOOKUP(C13,$AS$2:$AU$14,3,FALSE())</f>
        <v>4</v>
      </c>
      <c r="AM13" s="29" t="n">
        <f aca="false">VLOOKUP($C13,$AV$47:$BB$204,3,FALSE())</f>
        <v>5</v>
      </c>
      <c r="AN13" s="29" t="n">
        <f aca="false">VLOOKUP($C13,$AV$47:$BB$204,4,FALSE())</f>
        <v>3</v>
      </c>
      <c r="AO13" s="29" t="n">
        <f aca="false">VLOOKUP($C13,$AV$47:$BB$204,5,FALSE())</f>
        <v>3</v>
      </c>
      <c r="AP13" s="29" t="n">
        <f aca="false">VLOOKUP($C13,$AV$47:$BB$204,6,FALSE())</f>
        <v>8</v>
      </c>
      <c r="AQ13" s="29"/>
      <c r="AR13" s="3" t="n">
        <v>12</v>
      </c>
      <c r="AS13" s="30" t="str">
        <f aca="false">IF(AT13=0," ",AT13)</f>
        <v>#Morg'n'Thorg</v>
      </c>
      <c r="AT13" s="31" t="str">
        <f aca="false">HLOOKUP(H$23,BE$1:CB$16,12,FALSE())</f>
        <v>#Morg'n'Thorg</v>
      </c>
      <c r="AU13" s="32" t="n">
        <f aca="false">IF(AS13="","",AU12+1)</f>
        <v>12</v>
      </c>
      <c r="AV13" s="4" t="n">
        <f aca="false">IF(COUNTIF($C$3:$C$18,AS13)&gt;VLOOKUP(AS13,$AV$47:$BC$204,8,),1,0)</f>
        <v>0</v>
      </c>
      <c r="AW13" s="4" t="str">
        <f aca="false">AS13</f>
        <v>#Morg'n'Thorg</v>
      </c>
      <c r="AX13" s="0"/>
      <c r="AY13" s="0"/>
      <c r="AZ13" s="0"/>
      <c r="BA13" s="0"/>
      <c r="BB13" s="0"/>
      <c r="BC13" s="0"/>
      <c r="BD13" s="0"/>
      <c r="BE13" s="35" t="s">
        <v>48</v>
      </c>
      <c r="BF13" s="4"/>
      <c r="BG13" s="0"/>
      <c r="BH13" s="35" t="s">
        <v>201</v>
      </c>
      <c r="BI13" s="0"/>
      <c r="BJ13" s="35" t="s">
        <v>48</v>
      </c>
      <c r="BK13" s="35" t="s">
        <v>48</v>
      </c>
      <c r="BL13" s="35" t="s">
        <v>196</v>
      </c>
      <c r="BM13" s="0"/>
      <c r="BN13" s="0"/>
      <c r="BO13" s="35" t="s">
        <v>48</v>
      </c>
      <c r="BP13" s="0"/>
      <c r="BQ13" s="35" t="s">
        <v>48</v>
      </c>
      <c r="BR13" s="0"/>
      <c r="BS13" s="35" t="s">
        <v>181</v>
      </c>
      <c r="BT13" s="4"/>
      <c r="BU13" s="35" t="s">
        <v>48</v>
      </c>
      <c r="BV13" s="35" t="s">
        <v>203</v>
      </c>
      <c r="BW13" s="35" t="s">
        <v>48</v>
      </c>
      <c r="BX13" s="35"/>
      <c r="BY13" s="35" t="s">
        <v>48</v>
      </c>
      <c r="BZ13" s="35"/>
      <c r="CA13" s="35" t="s">
        <v>48</v>
      </c>
      <c r="CB13" s="0"/>
      <c r="CC13" s="0"/>
      <c r="CD13" s="0"/>
      <c r="CE13" s="0"/>
      <c r="CF13" s="0"/>
      <c r="CG13" s="0"/>
      <c r="CH13" s="0"/>
      <c r="CI13" s="0"/>
      <c r="CJ13" s="0"/>
      <c r="CK13" s="0"/>
      <c r="CL13" s="0"/>
      <c r="CM13" s="0"/>
      <c r="CN13" s="0"/>
      <c r="CO13" s="0"/>
      <c r="CP13" s="0"/>
      <c r="CQ13" s="0"/>
      <c r="CR13" s="0"/>
      <c r="CS13" s="0"/>
      <c r="CT13" s="0"/>
      <c r="CU13" s="0"/>
      <c r="CV13" s="0"/>
      <c r="CW13" s="0"/>
      <c r="CX13" s="0"/>
      <c r="CY13" s="0"/>
      <c r="CZ13" s="0"/>
      <c r="DA13" s="0"/>
      <c r="DB13" s="0"/>
      <c r="DC13" s="0"/>
      <c r="DD13" s="0"/>
      <c r="DE13" s="0"/>
      <c r="DF13" s="0"/>
      <c r="DG13" s="0"/>
      <c r="DH13" s="0"/>
      <c r="DI13" s="0"/>
      <c r="DJ13" s="0"/>
      <c r="DK13" s="0"/>
      <c r="DL13" s="0"/>
      <c r="DM13" s="0"/>
      <c r="DN13" s="0"/>
      <c r="DO13" s="0"/>
      <c r="DP13" s="0"/>
      <c r="DQ13" s="0"/>
      <c r="DR13" s="0"/>
      <c r="DS13" s="0"/>
      <c r="DT13" s="0"/>
      <c r="DU13" s="0"/>
      <c r="DV13" s="0"/>
      <c r="DW13" s="0"/>
      <c r="DX13" s="0"/>
      <c r="DY13" s="0"/>
      <c r="DZ13" s="0"/>
      <c r="EA13" s="0"/>
      <c r="EB13" s="0"/>
      <c r="EC13" s="0"/>
      <c r="ED13" s="0"/>
      <c r="EE13" s="0"/>
      <c r="EF13" s="0"/>
      <c r="EG13" s="0"/>
      <c r="EH13" s="0"/>
      <c r="EI13" s="0"/>
      <c r="EJ13" s="0"/>
      <c r="EK13" s="0"/>
      <c r="EL13" s="0"/>
      <c r="EM13" s="0"/>
      <c r="EN13" s="0"/>
      <c r="EO13" s="0"/>
      <c r="EP13" s="0"/>
      <c r="EQ13" s="0"/>
      <c r="ER13" s="0"/>
      <c r="ES13" s="0"/>
      <c r="ET13" s="0"/>
      <c r="EU13" s="0"/>
      <c r="EV13" s="0"/>
      <c r="EW13" s="0"/>
      <c r="EX13" s="0"/>
      <c r="EY13" s="0"/>
      <c r="EZ13" s="0"/>
      <c r="FA13" s="0"/>
      <c r="FB13" s="0"/>
      <c r="FC13" s="0"/>
      <c r="FD13" s="0"/>
      <c r="FE13" s="0"/>
      <c r="FF13" s="0"/>
      <c r="FG13" s="0"/>
      <c r="FH13" s="0"/>
      <c r="FI13" s="0"/>
      <c r="FJ13" s="0"/>
      <c r="FK13" s="0"/>
      <c r="FL13" s="0"/>
      <c r="FM13" s="0"/>
      <c r="FN13" s="0"/>
      <c r="FO13" s="0"/>
      <c r="FP13" s="0"/>
      <c r="FQ13" s="0"/>
      <c r="FR13" s="0"/>
      <c r="FS13" s="0"/>
      <c r="FT13" s="0"/>
      <c r="FU13" s="0"/>
      <c r="FV13" s="0"/>
      <c r="FW13" s="0"/>
      <c r="FX13" s="0"/>
      <c r="FY13" s="0"/>
      <c r="FZ13" s="0"/>
      <c r="GA13" s="0"/>
      <c r="GB13" s="0"/>
      <c r="GC13" s="0"/>
      <c r="GD13" s="0"/>
      <c r="GE13" s="0"/>
      <c r="GF13" s="0"/>
      <c r="GG13" s="0"/>
      <c r="GH13" s="0"/>
      <c r="GI13" s="0"/>
      <c r="GJ13" s="0"/>
      <c r="GK13" s="0"/>
      <c r="GL13" s="0"/>
      <c r="GM13" s="0"/>
      <c r="GN13" s="0"/>
      <c r="GO13" s="0"/>
      <c r="GP13" s="0"/>
      <c r="GQ13" s="0"/>
      <c r="GR13" s="0"/>
      <c r="GS13" s="0"/>
      <c r="GT13" s="0"/>
      <c r="GU13" s="0"/>
      <c r="GV13" s="0"/>
      <c r="GW13" s="0"/>
      <c r="GX13" s="0"/>
      <c r="GY13" s="0"/>
      <c r="GZ13" s="0"/>
      <c r="HA13" s="0"/>
      <c r="HB13" s="0"/>
      <c r="HC13" s="0"/>
      <c r="HD13" s="0"/>
      <c r="HE13" s="0"/>
      <c r="HF13" s="0"/>
      <c r="HG13" s="0"/>
      <c r="HH13" s="0"/>
      <c r="HI13" s="0"/>
      <c r="HJ13" s="0"/>
      <c r="HK13" s="0"/>
      <c r="HL13" s="0"/>
      <c r="HM13" s="0"/>
      <c r="HN13" s="0"/>
      <c r="HO13" s="0"/>
      <c r="HP13" s="0"/>
      <c r="HQ13" s="0"/>
      <c r="HR13" s="0"/>
      <c r="HS13" s="0"/>
      <c r="HT13" s="0"/>
      <c r="HU13" s="0"/>
      <c r="HV13" s="0"/>
      <c r="HW13" s="0"/>
      <c r="HX13" s="0"/>
      <c r="HY13" s="0"/>
      <c r="HZ13" s="0"/>
      <c r="IA13" s="0"/>
      <c r="IB13" s="0"/>
      <c r="IC13" s="0"/>
      <c r="ID13" s="0"/>
      <c r="IE13" s="0"/>
      <c r="IF13" s="0"/>
      <c r="IG13" s="0"/>
      <c r="IH13" s="0"/>
      <c r="II13" s="0"/>
      <c r="IJ13" s="0"/>
      <c r="IK13" s="0"/>
      <c r="IL13" s="0"/>
      <c r="IM13" s="0"/>
      <c r="IN13" s="0"/>
      <c r="IO13" s="0"/>
      <c r="IP13" s="0"/>
      <c r="IQ13" s="0"/>
      <c r="IR13" s="0"/>
      <c r="IS13" s="0"/>
      <c r="IT13" s="0"/>
      <c r="IU13" s="0"/>
      <c r="IV13" s="0"/>
      <c r="IW13" s="0"/>
    </row>
    <row r="14" customFormat="false" ht="21" hidden="false" customHeight="true" outlineLevel="0" collapsed="false">
      <c r="A14" s="61" t="n">
        <v>12</v>
      </c>
      <c r="B14" s="38"/>
      <c r="C14" s="39" t="s">
        <v>112</v>
      </c>
      <c r="D14" s="40" t="n">
        <f aca="false">AM14+Y14-AC14</f>
        <v>5</v>
      </c>
      <c r="E14" s="40" t="n">
        <f aca="false">AN14+Z14-AD14</f>
        <v>3</v>
      </c>
      <c r="F14" s="40" t="n">
        <f aca="false">AO14+AA14-AE14</f>
        <v>3</v>
      </c>
      <c r="G14" s="40" t="n">
        <f aca="false">AP14+AB14-AF14</f>
        <v>8</v>
      </c>
      <c r="H14" s="41" t="str">
        <f aca="false">VLOOKUP($C14,$AV$47:$BB$218,2,FALSE())</f>
        <v>Decay, Nurgle's Rot</v>
      </c>
      <c r="I14" s="65"/>
      <c r="J14" s="43" t="n">
        <f aca="false">VLOOKUP(W14,$BB$2:$BC$9,2)</f>
        <v>0</v>
      </c>
      <c r="K14" s="44"/>
      <c r="L14" s="44"/>
      <c r="M14" s="45"/>
      <c r="Q14" s="46"/>
      <c r="R14" s="46"/>
      <c r="S14" s="47"/>
      <c r="T14" s="46"/>
      <c r="U14" s="48"/>
      <c r="V14" s="49"/>
      <c r="W14" s="50" t="n">
        <f aca="false">Q14+R14*3+S14*2+T14*2+V14*5</f>
        <v>0</v>
      </c>
      <c r="X14" s="51" t="n">
        <f aca="false">IF(K14="",IF(C14&lt;&gt;" ",VLOOKUP($C14,$AV$47:$BB$218,7,FALSE())+(Y14*$BA$2)+(Z14*$BA$3)+(AA14*$BA$4)+(AB14*$BA$5)+((J14-(Y14+Z14+AA14+AB14))*20000)+AG14*10000,0),0)+COUNT(SEARCH("Fan Favourite",I14,1))*30000</f>
        <v>40000</v>
      </c>
      <c r="Y14" s="52"/>
      <c r="Z14" s="53"/>
      <c r="AA14" s="54"/>
      <c r="AB14" s="55"/>
      <c r="AC14" s="56"/>
      <c r="AD14" s="57"/>
      <c r="AE14" s="58"/>
      <c r="AF14" s="59"/>
      <c r="AG14" s="60" t="n">
        <f aca="false">COUNT(SEARCH("~*",I14),SEARCH("~*",I14,(SEARCH("~*",I14)+1)),SEARCH("~*",I14,(SEARCH("~*",I14,(SEARCH("~*",I14)+1)))+1))</f>
        <v>0</v>
      </c>
      <c r="AH14" s="29" t="n">
        <f aca="false">IF(C14&lt;&gt;" ",OR(D14&lt;1,E14&lt;1,F14&lt;1,G14&lt;1),"FALSE")</f>
        <v>0</v>
      </c>
      <c r="AI14" s="29" t="n">
        <f aca="false">IF(C14&lt;&gt;" ",OR(D14&gt;10,E14&gt;10,F14&gt;10,G14&gt;10),"FALSE")</f>
        <v>0</v>
      </c>
      <c r="AJ14" s="29" t="n">
        <f aca="false">OR(D14-AM14&gt;2,E14-AN14&gt;2,F14-AO14&gt;2,G14-AP14&gt;2)</f>
        <v>0</v>
      </c>
      <c r="AK14" s="29" t="n">
        <f aca="false">OR(AM14-D14&gt;2,AN14-E14&gt;2,AO14-F14&gt;2,AP14-G14&gt;2)</f>
        <v>0</v>
      </c>
      <c r="AL14" s="29" t="n">
        <f aca="false">VLOOKUP(C14,$AS$2:$AU$14,3,FALSE())</f>
        <v>4</v>
      </c>
      <c r="AM14" s="29" t="n">
        <f aca="false">VLOOKUP($C14,$AV$47:$BB$204,3,FALSE())</f>
        <v>5</v>
      </c>
      <c r="AN14" s="29" t="n">
        <f aca="false">VLOOKUP($C14,$AV$47:$BB$204,4,FALSE())</f>
        <v>3</v>
      </c>
      <c r="AO14" s="29" t="n">
        <f aca="false">VLOOKUP($C14,$AV$47:$BB$204,5,FALSE())</f>
        <v>3</v>
      </c>
      <c r="AP14" s="29" t="n">
        <f aca="false">VLOOKUP($C14,$AV$47:$BB$204,6,FALSE())</f>
        <v>8</v>
      </c>
      <c r="AQ14" s="29"/>
      <c r="AR14" s="3" t="n">
        <v>13</v>
      </c>
      <c r="AS14" s="30" t="str">
        <f aca="false">IF(AT14=0," ",AT14)</f>
        <v> </v>
      </c>
      <c r="AT14" s="31" t="n">
        <f aca="false">HLOOKUP(H$23,BE$1:CB$16,13,FALSE())</f>
        <v>0</v>
      </c>
      <c r="AU14" s="32" t="n">
        <f aca="false">IF(AS14="","",AU13+1)</f>
        <v>13</v>
      </c>
      <c r="AV14" s="4" t="n">
        <f aca="false">IF(COUNTIF($C$3:$C$18,AS14)&gt;VLOOKUP(AS14,$AV$47:$BC$204,8,),1,0)</f>
        <v>0</v>
      </c>
      <c r="AW14" s="4" t="str">
        <f aca="false">AS14</f>
        <v> </v>
      </c>
      <c r="AX14" s="0"/>
      <c r="AY14" s="0"/>
      <c r="AZ14" s="0"/>
      <c r="BA14" s="0"/>
      <c r="BB14" s="0"/>
      <c r="BC14" s="0"/>
      <c r="BD14" s="0"/>
      <c r="BE14" s="66" t="s">
        <v>48</v>
      </c>
      <c r="BF14" s="4"/>
      <c r="BG14" s="4"/>
      <c r="BH14" s="35" t="s">
        <v>199</v>
      </c>
      <c r="BI14" s="67"/>
      <c r="BJ14" s="0"/>
      <c r="BK14" s="0"/>
      <c r="BL14" s="35"/>
      <c r="BM14" s="0"/>
      <c r="BN14" s="0"/>
      <c r="BO14" s="0"/>
      <c r="BP14" s="0"/>
      <c r="BQ14" s="3" t="s">
        <v>48</v>
      </c>
      <c r="BR14" s="0"/>
      <c r="BS14" s="4"/>
      <c r="BT14" s="4"/>
      <c r="BU14" s="0"/>
      <c r="BV14" s="0"/>
      <c r="BW14" s="0"/>
      <c r="BX14" s="0"/>
      <c r="BY14" s="0"/>
      <c r="BZ14" s="0"/>
      <c r="CA14" s="0"/>
      <c r="CB14" s="0"/>
      <c r="CC14" s="0"/>
      <c r="CD14" s="0"/>
      <c r="CE14" s="0"/>
      <c r="CF14" s="0"/>
      <c r="CG14" s="0"/>
      <c r="CH14" s="0"/>
      <c r="CI14" s="0"/>
      <c r="CJ14" s="0"/>
      <c r="CK14" s="0"/>
      <c r="CL14" s="0"/>
      <c r="CM14" s="0"/>
      <c r="CN14" s="0"/>
      <c r="CO14" s="0"/>
      <c r="CP14" s="0"/>
      <c r="CQ14" s="0"/>
      <c r="CR14" s="0"/>
      <c r="CS14" s="0"/>
      <c r="CT14" s="0"/>
      <c r="CU14" s="0"/>
      <c r="CV14" s="0"/>
      <c r="CW14" s="0"/>
      <c r="CX14" s="0"/>
      <c r="CY14" s="0"/>
      <c r="CZ14" s="0"/>
      <c r="DA14" s="0"/>
      <c r="DB14" s="0"/>
      <c r="DC14" s="0"/>
      <c r="DD14" s="0"/>
      <c r="DE14" s="0"/>
      <c r="DF14" s="0"/>
      <c r="DG14" s="0"/>
      <c r="DH14" s="0"/>
      <c r="DI14" s="0"/>
      <c r="DJ14" s="0"/>
      <c r="DK14" s="0"/>
      <c r="DL14" s="0"/>
      <c r="DM14" s="0"/>
      <c r="DN14" s="0"/>
      <c r="DO14" s="0"/>
      <c r="DP14" s="0"/>
      <c r="DQ14" s="0"/>
      <c r="DR14" s="0"/>
      <c r="DS14" s="0"/>
      <c r="DT14" s="0"/>
      <c r="DU14" s="0"/>
      <c r="DV14" s="0"/>
      <c r="DW14" s="0"/>
      <c r="DX14" s="0"/>
      <c r="DY14" s="0"/>
      <c r="DZ14" s="0"/>
      <c r="EA14" s="0"/>
      <c r="EB14" s="0"/>
      <c r="EC14" s="0"/>
      <c r="ED14" s="0"/>
      <c r="EE14" s="0"/>
      <c r="EF14" s="0"/>
      <c r="EG14" s="0"/>
      <c r="EH14" s="0"/>
      <c r="EI14" s="0"/>
      <c r="EJ14" s="0"/>
      <c r="EK14" s="0"/>
      <c r="EL14" s="0"/>
      <c r="EM14" s="0"/>
      <c r="EN14" s="0"/>
      <c r="EO14" s="0"/>
      <c r="EP14" s="0"/>
      <c r="EQ14" s="0"/>
      <c r="ER14" s="0"/>
      <c r="ES14" s="0"/>
      <c r="ET14" s="0"/>
      <c r="EU14" s="0"/>
      <c r="EV14" s="0"/>
      <c r="EW14" s="0"/>
      <c r="EX14" s="0"/>
      <c r="EY14" s="0"/>
      <c r="EZ14" s="0"/>
      <c r="FA14" s="0"/>
      <c r="FB14" s="0"/>
      <c r="FC14" s="0"/>
      <c r="FD14" s="0"/>
      <c r="FE14" s="0"/>
      <c r="FF14" s="0"/>
      <c r="FG14" s="0"/>
      <c r="FH14" s="0"/>
      <c r="FI14" s="0"/>
      <c r="FJ14" s="0"/>
      <c r="FK14" s="0"/>
      <c r="FL14" s="0"/>
      <c r="FM14" s="0"/>
      <c r="FN14" s="0"/>
      <c r="FO14" s="0"/>
      <c r="FP14" s="0"/>
      <c r="FQ14" s="0"/>
      <c r="FR14" s="0"/>
      <c r="FS14" s="0"/>
      <c r="FT14" s="0"/>
      <c r="FU14" s="0"/>
      <c r="FV14" s="0"/>
      <c r="FW14" s="0"/>
      <c r="FX14" s="0"/>
      <c r="FY14" s="0"/>
      <c r="FZ14" s="0"/>
      <c r="GA14" s="0"/>
      <c r="GB14" s="0"/>
      <c r="GC14" s="0"/>
      <c r="GD14" s="0"/>
      <c r="GE14" s="0"/>
      <c r="GF14" s="0"/>
      <c r="GG14" s="0"/>
      <c r="GH14" s="0"/>
      <c r="GI14" s="0"/>
      <c r="GJ14" s="0"/>
      <c r="GK14" s="0"/>
      <c r="GL14" s="0"/>
      <c r="GM14" s="0"/>
      <c r="GN14" s="0"/>
      <c r="GO14" s="0"/>
      <c r="GP14" s="0"/>
      <c r="GQ14" s="0"/>
      <c r="GR14" s="0"/>
      <c r="GS14" s="0"/>
      <c r="GT14" s="0"/>
      <c r="GU14" s="0"/>
      <c r="GV14" s="0"/>
      <c r="GW14" s="0"/>
      <c r="GX14" s="0"/>
      <c r="GY14" s="0"/>
      <c r="GZ14" s="0"/>
      <c r="HA14" s="0"/>
      <c r="HB14" s="0"/>
      <c r="HC14" s="0"/>
      <c r="HD14" s="0"/>
      <c r="HE14" s="0"/>
      <c r="HF14" s="0"/>
      <c r="HG14" s="0"/>
      <c r="HH14" s="0"/>
      <c r="HI14" s="0"/>
      <c r="HJ14" s="0"/>
      <c r="HK14" s="0"/>
      <c r="HL14" s="0"/>
      <c r="HM14" s="0"/>
      <c r="HN14" s="0"/>
      <c r="HO14" s="0"/>
      <c r="HP14" s="0"/>
      <c r="HQ14" s="0"/>
      <c r="HR14" s="0"/>
      <c r="HS14" s="0"/>
      <c r="HT14" s="0"/>
      <c r="HU14" s="0"/>
      <c r="HV14" s="0"/>
      <c r="HW14" s="0"/>
      <c r="HX14" s="0"/>
      <c r="HY14" s="0"/>
      <c r="HZ14" s="0"/>
      <c r="IA14" s="0"/>
      <c r="IB14" s="0"/>
      <c r="IC14" s="0"/>
      <c r="ID14" s="0"/>
      <c r="IE14" s="0"/>
      <c r="IF14" s="0"/>
      <c r="IG14" s="0"/>
      <c r="IH14" s="0"/>
      <c r="II14" s="0"/>
      <c r="IJ14" s="0"/>
      <c r="IK14" s="0"/>
      <c r="IL14" s="0"/>
      <c r="IM14" s="0"/>
      <c r="IN14" s="0"/>
      <c r="IO14" s="0"/>
      <c r="IP14" s="0"/>
      <c r="IQ14" s="0"/>
      <c r="IR14" s="0"/>
      <c r="IS14" s="0"/>
      <c r="IT14" s="0"/>
      <c r="IU14" s="0"/>
      <c r="IV14" s="0"/>
      <c r="IW14" s="0"/>
    </row>
    <row r="15" customFormat="false" ht="21" hidden="false" customHeight="true" outlineLevel="0" collapsed="false">
      <c r="A15" s="37" t="n">
        <v>13</v>
      </c>
      <c r="B15" s="38"/>
      <c r="C15" s="68" t="s">
        <v>112</v>
      </c>
      <c r="D15" s="40" t="n">
        <f aca="false">AM15+Y15-AC15</f>
        <v>5</v>
      </c>
      <c r="E15" s="40" t="n">
        <f aca="false">AN15+Z15-AD15</f>
        <v>3</v>
      </c>
      <c r="F15" s="40" t="n">
        <f aca="false">AO15+AA15-AE15</f>
        <v>3</v>
      </c>
      <c r="G15" s="40" t="n">
        <f aca="false">AP15+AB15-AF15</f>
        <v>8</v>
      </c>
      <c r="H15" s="41" t="str">
        <f aca="false">VLOOKUP($C15,$AV$47:$BB$218,2,FALSE())</f>
        <v>Decay, Nurgle's Rot</v>
      </c>
      <c r="I15" s="65"/>
      <c r="J15" s="43" t="n">
        <f aca="false">VLOOKUP(W15,$BB$2:$BC$9,2)</f>
        <v>0</v>
      </c>
      <c r="K15" s="44"/>
      <c r="L15" s="44"/>
      <c r="M15" s="45"/>
      <c r="Q15" s="46"/>
      <c r="R15" s="46"/>
      <c r="S15" s="47"/>
      <c r="T15" s="46"/>
      <c r="U15" s="48"/>
      <c r="V15" s="49"/>
      <c r="W15" s="50" t="n">
        <f aca="false">Q15+R15*3+S15*2+T15*2+V15*5</f>
        <v>0</v>
      </c>
      <c r="X15" s="51" t="n">
        <f aca="false">IF(K15="",IF(C15&lt;&gt;" ",VLOOKUP($C15,$AV$47:$BB$218,7,FALSE())+(Y15*$BA$2)+(Z15*$BA$3)+(AA15*$BA$4)+(AB15*$BA$5)+((J15-(Y15+Z15+AA15+AB15))*20000)+AG15*10000,0),0)+COUNT(SEARCH("Fan Favourite",I15,1))*30000</f>
        <v>40000</v>
      </c>
      <c r="Y15" s="52"/>
      <c r="Z15" s="53"/>
      <c r="AA15" s="54"/>
      <c r="AB15" s="55"/>
      <c r="AC15" s="56"/>
      <c r="AD15" s="57"/>
      <c r="AE15" s="58"/>
      <c r="AF15" s="59"/>
      <c r="AG15" s="60" t="n">
        <f aca="false">COUNT(SEARCH("~*",I15),SEARCH("~*",I15,(SEARCH("~*",I15)+1)),SEARCH("~*",I15,(SEARCH("~*",I15,(SEARCH("~*",I15)+1)))+1))</f>
        <v>0</v>
      </c>
      <c r="AH15" s="29" t="n">
        <f aca="false">IF(C15&lt;&gt;" ",OR(D15&lt;1,E15&lt;1,F15&lt;1,G15&lt;1),"FALSE")</f>
        <v>0</v>
      </c>
      <c r="AI15" s="29" t="n">
        <f aca="false">IF(C15&lt;&gt;" ",OR(D15&gt;10,E15&gt;10,F15&gt;10,G15&gt;10),"FALSE")</f>
        <v>0</v>
      </c>
      <c r="AJ15" s="29" t="n">
        <f aca="false">OR(D15-AM15&gt;2,E15-AN15&gt;2,F15-AO15&gt;2,G15-AP15&gt;2)</f>
        <v>0</v>
      </c>
      <c r="AK15" s="29" t="n">
        <f aca="false">OR(AM15-D15&gt;2,AN15-E15&gt;2,AO15-F15&gt;2,AP15-G15&gt;2)</f>
        <v>0</v>
      </c>
      <c r="AL15" s="29" t="n">
        <f aca="false">VLOOKUP(C15,$AS$2:$AU$14,3,FALSE())</f>
        <v>4</v>
      </c>
      <c r="AM15" s="29" t="n">
        <f aca="false">VLOOKUP($C15,$AV$47:$BB$204,3,FALSE())</f>
        <v>5</v>
      </c>
      <c r="AN15" s="29" t="n">
        <f aca="false">VLOOKUP($C15,$AV$47:$BB$204,4,FALSE())</f>
        <v>3</v>
      </c>
      <c r="AO15" s="29" t="n">
        <f aca="false">VLOOKUP($C15,$AV$47:$BB$204,5,FALSE())</f>
        <v>3</v>
      </c>
      <c r="AP15" s="29" t="n">
        <f aca="false">VLOOKUP($C15,$AV$47:$BB$204,6,FALSE())</f>
        <v>8</v>
      </c>
      <c r="AQ15" s="29"/>
      <c r="AR15" s="3" t="n">
        <v>13</v>
      </c>
      <c r="AS15" s="30" t="str">
        <f aca="false">IF(AT15=0," ",AT15)</f>
        <v> </v>
      </c>
      <c r="AT15" s="31" t="n">
        <f aca="false">HLOOKUP(H$23,BE$1:CB$16,14,FALSE())</f>
        <v>0</v>
      </c>
      <c r="AU15" s="32" t="n">
        <f aca="false">IF(AS15="","",AU14+1)</f>
        <v>14</v>
      </c>
      <c r="AV15" s="3" t="n">
        <f aca="false">IF(COUNTIF($C$3:$C$18,AS15)&gt;VLOOKUP(AS15,$AV$47:$BC$204,8,),1,0)</f>
        <v>0</v>
      </c>
      <c r="AW15" s="3" t="str">
        <f aca="false">AS15</f>
        <v> </v>
      </c>
      <c r="AX15" s="0"/>
      <c r="AY15" s="0"/>
      <c r="AZ15" s="0"/>
      <c r="BA15" s="0"/>
      <c r="BB15" s="0"/>
      <c r="BC15" s="0"/>
      <c r="BD15" s="0"/>
      <c r="BE15" s="69" t="s">
        <v>48</v>
      </c>
      <c r="BF15" s="4"/>
      <c r="BG15" s="4"/>
      <c r="BH15" s="4"/>
      <c r="BI15" s="4"/>
      <c r="BJ15" s="0"/>
      <c r="BK15" s="0"/>
      <c r="BL15" s="0"/>
      <c r="BM15" s="4"/>
      <c r="BN15" s="4"/>
      <c r="BO15" s="0"/>
      <c r="BP15" s="4"/>
      <c r="BQ15" s="3" t="s">
        <v>48</v>
      </c>
      <c r="BR15" s="4"/>
      <c r="BS15" s="4"/>
      <c r="BT15" s="4"/>
      <c r="BU15" s="0"/>
      <c r="BV15" s="0"/>
      <c r="BW15" s="0"/>
      <c r="BX15" s="0"/>
      <c r="BY15" s="0"/>
      <c r="BZ15" s="0"/>
      <c r="CA15" s="0"/>
      <c r="CB15" s="4"/>
      <c r="CC15" s="0"/>
      <c r="CD15" s="0"/>
      <c r="CE15" s="0"/>
      <c r="CF15" s="0"/>
      <c r="CG15" s="0"/>
      <c r="CH15" s="0"/>
      <c r="CI15" s="0"/>
      <c r="CJ15" s="0"/>
      <c r="CK15" s="0"/>
      <c r="CL15" s="0"/>
      <c r="CM15" s="0"/>
      <c r="CN15" s="0"/>
      <c r="CO15" s="0"/>
      <c r="CP15" s="0"/>
      <c r="CQ15" s="0"/>
      <c r="CR15" s="0"/>
      <c r="CS15" s="0"/>
      <c r="CT15" s="0"/>
      <c r="CU15" s="0"/>
      <c r="CV15" s="0"/>
      <c r="CW15" s="0"/>
      <c r="CX15" s="0"/>
      <c r="CY15" s="0"/>
      <c r="CZ15" s="0"/>
      <c r="DA15" s="0"/>
      <c r="DB15" s="0"/>
      <c r="DC15" s="0"/>
      <c r="DD15" s="0"/>
      <c r="DE15" s="0"/>
      <c r="DF15" s="0"/>
      <c r="DG15" s="0"/>
      <c r="DH15" s="0"/>
      <c r="DI15" s="0"/>
      <c r="DJ15" s="0"/>
      <c r="DK15" s="0"/>
      <c r="DL15" s="0"/>
      <c r="DM15" s="0"/>
      <c r="DN15" s="0"/>
      <c r="DO15" s="0"/>
      <c r="DP15" s="0"/>
      <c r="DQ15" s="0"/>
      <c r="DR15" s="0"/>
      <c r="DS15" s="0"/>
      <c r="DT15" s="0"/>
      <c r="DU15" s="0"/>
      <c r="DV15" s="0"/>
      <c r="DW15" s="0"/>
      <c r="DX15" s="0"/>
      <c r="DY15" s="0"/>
      <c r="DZ15" s="0"/>
      <c r="EA15" s="0"/>
      <c r="EB15" s="0"/>
      <c r="EC15" s="0"/>
      <c r="ED15" s="0"/>
      <c r="EE15" s="0"/>
      <c r="EF15" s="0"/>
      <c r="EG15" s="0"/>
      <c r="EH15" s="0"/>
      <c r="EI15" s="0"/>
      <c r="EJ15" s="0"/>
      <c r="EK15" s="0"/>
      <c r="EL15" s="0"/>
      <c r="EM15" s="0"/>
      <c r="EN15" s="0"/>
      <c r="EO15" s="0"/>
      <c r="EP15" s="0"/>
      <c r="EQ15" s="0"/>
      <c r="ER15" s="0"/>
      <c r="ES15" s="0"/>
      <c r="ET15" s="0"/>
      <c r="EU15" s="0"/>
      <c r="EV15" s="0"/>
      <c r="EW15" s="0"/>
      <c r="EX15" s="0"/>
      <c r="EY15" s="0"/>
      <c r="EZ15" s="0"/>
      <c r="FA15" s="0"/>
      <c r="FB15" s="0"/>
      <c r="FC15" s="0"/>
      <c r="FD15" s="0"/>
      <c r="FE15" s="0"/>
      <c r="FF15" s="0"/>
      <c r="FG15" s="0"/>
      <c r="FH15" s="0"/>
      <c r="FI15" s="0"/>
      <c r="FJ15" s="0"/>
      <c r="FK15" s="0"/>
      <c r="FL15" s="0"/>
      <c r="FM15" s="0"/>
      <c r="FN15" s="0"/>
      <c r="FO15" s="0"/>
      <c r="FP15" s="0"/>
      <c r="FQ15" s="0"/>
      <c r="FR15" s="0"/>
      <c r="FS15" s="0"/>
      <c r="FT15" s="0"/>
      <c r="FU15" s="0"/>
      <c r="FV15" s="0"/>
      <c r="FW15" s="0"/>
      <c r="FX15" s="0"/>
      <c r="FY15" s="0"/>
      <c r="FZ15" s="0"/>
      <c r="GA15" s="0"/>
      <c r="GB15" s="0"/>
      <c r="GC15" s="0"/>
      <c r="GD15" s="0"/>
      <c r="GE15" s="0"/>
      <c r="GF15" s="0"/>
      <c r="GG15" s="0"/>
      <c r="GH15" s="0"/>
      <c r="GI15" s="0"/>
      <c r="GJ15" s="0"/>
      <c r="GK15" s="0"/>
      <c r="GL15" s="0"/>
      <c r="GM15" s="0"/>
      <c r="GN15" s="0"/>
      <c r="GO15" s="0"/>
      <c r="GP15" s="0"/>
      <c r="GQ15" s="0"/>
      <c r="GR15" s="0"/>
      <c r="GS15" s="0"/>
      <c r="GT15" s="0"/>
      <c r="GU15" s="0"/>
      <c r="GV15" s="0"/>
      <c r="GW15" s="0"/>
      <c r="GX15" s="0"/>
      <c r="GY15" s="0"/>
      <c r="GZ15" s="0"/>
      <c r="HA15" s="0"/>
      <c r="HB15" s="0"/>
      <c r="HC15" s="0"/>
      <c r="HD15" s="0"/>
      <c r="HE15" s="0"/>
      <c r="HF15" s="0"/>
      <c r="HG15" s="0"/>
      <c r="HH15" s="0"/>
      <c r="HI15" s="0"/>
      <c r="HJ15" s="0"/>
      <c r="HK15" s="0"/>
      <c r="HL15" s="0"/>
      <c r="HM15" s="0"/>
      <c r="HN15" s="0"/>
      <c r="HO15" s="0"/>
      <c r="HP15" s="0"/>
      <c r="HQ15" s="0"/>
      <c r="HR15" s="0"/>
      <c r="HS15" s="0"/>
      <c r="HT15" s="0"/>
      <c r="HU15" s="0"/>
      <c r="HV15" s="0"/>
      <c r="HW15" s="0"/>
      <c r="HX15" s="0"/>
      <c r="HY15" s="0"/>
      <c r="HZ15" s="0"/>
      <c r="IA15" s="0"/>
      <c r="IB15" s="0"/>
      <c r="IC15" s="0"/>
      <c r="ID15" s="0"/>
      <c r="IE15" s="0"/>
      <c r="IF15" s="0"/>
      <c r="IG15" s="0"/>
      <c r="IH15" s="0"/>
      <c r="II15" s="0"/>
      <c r="IJ15" s="0"/>
      <c r="IK15" s="0"/>
      <c r="IL15" s="0"/>
      <c r="IM15" s="0"/>
      <c r="IN15" s="0"/>
      <c r="IO15" s="0"/>
      <c r="IP15" s="0"/>
      <c r="IQ15" s="0"/>
      <c r="IR15" s="0"/>
      <c r="IS15" s="0"/>
      <c r="IT15" s="0"/>
      <c r="IU15" s="0"/>
      <c r="IV15" s="0"/>
      <c r="IW15" s="0"/>
    </row>
    <row r="16" s="4" customFormat="true" ht="21" hidden="false" customHeight="true" outlineLevel="0" collapsed="false">
      <c r="A16" s="61" t="n">
        <v>14</v>
      </c>
      <c r="B16" s="38"/>
      <c r="C16" s="68" t="s">
        <v>48</v>
      </c>
      <c r="D16" s="40" t="n">
        <f aca="false">AM16+Y16-AC16</f>
        <v>0</v>
      </c>
      <c r="E16" s="40" t="n">
        <f aca="false">AN16+Z16-AD16</f>
        <v>0</v>
      </c>
      <c r="F16" s="40" t="n">
        <f aca="false">AO16+AA16-AE16</f>
        <v>0</v>
      </c>
      <c r="G16" s="40" t="n">
        <f aca="false">AP16+AB16-AF16</f>
        <v>0</v>
      </c>
      <c r="H16" s="41" t="n">
        <f aca="false">VLOOKUP($C16,$AV$47:$BB$218,2,FALSE())</f>
        <v>0</v>
      </c>
      <c r="I16" s="62"/>
      <c r="J16" s="43" t="n">
        <f aca="false">VLOOKUP(W16,$BB$2:$BC$9,2)</f>
        <v>0</v>
      </c>
      <c r="K16" s="44"/>
      <c r="L16" s="44"/>
      <c r="M16" s="45"/>
      <c r="Q16" s="46"/>
      <c r="R16" s="46"/>
      <c r="S16" s="47"/>
      <c r="T16" s="46"/>
      <c r="U16" s="48"/>
      <c r="V16" s="49"/>
      <c r="W16" s="50" t="n">
        <f aca="false">Q16+R16*3+S16*2+T16*2+V16*5</f>
        <v>0</v>
      </c>
      <c r="X16" s="51" t="n">
        <f aca="false">IF(K16="",IF(C16&lt;&gt;" ",VLOOKUP($C16,$AV$47:$BB$218,7,FALSE())+(Y16*$BA$2)+(Z16*$BA$3)+(AA16*$BA$4)+(AB16*$BA$5)+((J16-(Y16+Z16+AA16+AB16))*20000)+AG16*10000,0),0)+COUNT(SEARCH("Fan Favourite",I16,1))*30000</f>
        <v>0</v>
      </c>
      <c r="Y16" s="52"/>
      <c r="Z16" s="53"/>
      <c r="AA16" s="54"/>
      <c r="AB16" s="55"/>
      <c r="AC16" s="56"/>
      <c r="AD16" s="57"/>
      <c r="AE16" s="58"/>
      <c r="AF16" s="59"/>
      <c r="AG16" s="60" t="n">
        <f aca="false">COUNT(SEARCH("~*",I16),SEARCH("~*",I16,(SEARCH("~*",I16)+1)),SEARCH("~*",I16,(SEARCH("~*",I16,(SEARCH("~*",I16)+1)))+1))</f>
        <v>0</v>
      </c>
      <c r="AH16" s="29" t="str">
        <f aca="false">IF(C16&lt;&gt;" ",OR(D16&lt;1,E16&lt;1,F16&lt;1,G16&lt;1),"FALSE")</f>
        <v>FALSE</v>
      </c>
      <c r="AI16" s="29" t="str">
        <f aca="false">IF(C16&lt;&gt;" ",OR(D16&gt;10,E16&gt;10,F16&gt;10,G16&gt;10),"FALSE")</f>
        <v>FALSE</v>
      </c>
      <c r="AJ16" s="29" t="n">
        <f aca="false">OR(D16-AM16&gt;2,E16-AN16&gt;2,F16-AO16&gt;2,G16-AP16&gt;2)</f>
        <v>0</v>
      </c>
      <c r="AK16" s="29" t="n">
        <f aca="false">OR(AM16-D16&gt;2,AN16-E16&gt;2,AO16-F16&gt;2,AP16-G16&gt;2)</f>
        <v>0</v>
      </c>
      <c r="AL16" s="29" t="n">
        <f aca="false">VLOOKUP(C16,$AS$2:$AU$14,3,FALSE())</f>
        <v>1</v>
      </c>
      <c r="AM16" s="29" t="n">
        <f aca="false">VLOOKUP($C16,$AV$47:$BB$204,3,FALSE())</f>
        <v>0</v>
      </c>
      <c r="AN16" s="29" t="n">
        <f aca="false">VLOOKUP($C16,$AV$47:$BB$204,4,FALSE())</f>
        <v>0</v>
      </c>
      <c r="AO16" s="29" t="n">
        <f aca="false">VLOOKUP($C16,$AV$47:$BB$204,5,FALSE())</f>
        <v>0</v>
      </c>
      <c r="AP16" s="29" t="n">
        <f aca="false">VLOOKUP($C16,$AV$47:$BB$204,6,FALSE())</f>
        <v>0</v>
      </c>
      <c r="AQ16" s="29"/>
      <c r="AR16" s="3" t="n">
        <v>13</v>
      </c>
      <c r="AS16" s="30" t="str">
        <f aca="false">IF(AT16=0," ",AT16)</f>
        <v> </v>
      </c>
      <c r="AT16" s="31" t="n">
        <f aca="false">HLOOKUP(H$23,BE$1:CB$16,15,FALSE())</f>
        <v>0</v>
      </c>
      <c r="AU16" s="32" t="n">
        <f aca="false">IF(AS16="","",AU15+1)</f>
        <v>15</v>
      </c>
      <c r="AV16" s="3" t="n">
        <f aca="false">IF(COUNTIF($C$3:$C$18,AS16)&gt;VLOOKUP(AS16,$AV$47:$BC$204,8,),1,0)</f>
        <v>0</v>
      </c>
      <c r="AW16" s="3" t="str">
        <f aca="false">AS16</f>
        <v> </v>
      </c>
      <c r="BE16" s="70"/>
      <c r="BQ16" s="4" t="s">
        <v>48</v>
      </c>
      <c r="BU16" s="5"/>
    </row>
    <row r="17" customFormat="false" ht="21" hidden="false" customHeight="true" outlineLevel="0" collapsed="false">
      <c r="A17" s="37" t="n">
        <v>15</v>
      </c>
      <c r="B17" s="38"/>
      <c r="C17" s="68" t="s">
        <v>48</v>
      </c>
      <c r="D17" s="40" t="n">
        <f aca="false">AM17+Y17-AC17</f>
        <v>0</v>
      </c>
      <c r="E17" s="40" t="n">
        <f aca="false">AN17+Z17-AD17</f>
        <v>0</v>
      </c>
      <c r="F17" s="40" t="n">
        <f aca="false">AO17+AA17-AE17</f>
        <v>0</v>
      </c>
      <c r="G17" s="40" t="n">
        <f aca="false">AP17+AB17-AF17</f>
        <v>0</v>
      </c>
      <c r="H17" s="41" t="n">
        <f aca="false">VLOOKUP($C17,$AV$47:$BB$218,2,FALSE())</f>
        <v>0</v>
      </c>
      <c r="I17" s="42"/>
      <c r="J17" s="43" t="n">
        <f aca="false">VLOOKUP(W17,$BB$2:$BC$9,2)</f>
        <v>0</v>
      </c>
      <c r="K17" s="44"/>
      <c r="L17" s="44"/>
      <c r="M17" s="45"/>
      <c r="Q17" s="46"/>
      <c r="R17" s="46"/>
      <c r="S17" s="47"/>
      <c r="T17" s="46"/>
      <c r="U17" s="48"/>
      <c r="V17" s="49"/>
      <c r="W17" s="50" t="n">
        <f aca="false">Q17+R17*3+S17*2+T17*2+V17*5</f>
        <v>0</v>
      </c>
      <c r="X17" s="51" t="n">
        <f aca="false">IF(K17="",IF(C17&lt;&gt;" ",VLOOKUP($C17,$AV$47:$BB$218,7,FALSE())+(Y17*$BA$2)+(Z17*$BA$3)+(AA17*$BA$4)+(AB17*$BA$5)+((J17-(Y17+Z17+AA17+AB17))*20000)+AG17*10000,0),0)+COUNT(SEARCH("Fan Favourite",I17,1))*30000</f>
        <v>0</v>
      </c>
      <c r="Y17" s="52"/>
      <c r="Z17" s="53"/>
      <c r="AA17" s="54"/>
      <c r="AB17" s="55"/>
      <c r="AC17" s="56"/>
      <c r="AD17" s="57"/>
      <c r="AE17" s="58"/>
      <c r="AF17" s="59"/>
      <c r="AG17" s="60" t="n">
        <f aca="false">COUNT(SEARCH("~*",I17),SEARCH("~*",I17,(SEARCH("~*",I17)+1)),SEARCH("~*",I17,(SEARCH("~*",I17,(SEARCH("~*",I17)+1)))+1))</f>
        <v>0</v>
      </c>
      <c r="AH17" s="29" t="str">
        <f aca="false">IF(C17&lt;&gt;" ",OR(D17&lt;1,E17&lt;1,F17&lt;1,G17&lt;1),"FALSE")</f>
        <v>FALSE</v>
      </c>
      <c r="AI17" s="29" t="str">
        <f aca="false">IF(C17&lt;&gt;" ",OR(D17&gt;10,E17&gt;10,F17&gt;10,G17&gt;10),"FALSE")</f>
        <v>FALSE</v>
      </c>
      <c r="AJ17" s="29" t="n">
        <f aca="false">OR(D17-AM17&gt;2,E17-AN17&gt;2,F17-AO17&gt;2,G17-AP17&gt;2)</f>
        <v>0</v>
      </c>
      <c r="AK17" s="29" t="n">
        <f aca="false">OR(AM17-D17&gt;2,AN17-E17&gt;2,AO17-F17&gt;2,AP17-G17&gt;2)</f>
        <v>0</v>
      </c>
      <c r="AL17" s="29" t="n">
        <f aca="false">VLOOKUP(C17,$AS$2:$AU$14,3,FALSE())</f>
        <v>1</v>
      </c>
      <c r="AM17" s="29" t="n">
        <f aca="false">VLOOKUP($C17,$AV$47:$BB$204,3,FALSE())</f>
        <v>0</v>
      </c>
      <c r="AN17" s="29" t="n">
        <f aca="false">VLOOKUP($C17,$AV$47:$BB$204,4,FALSE())</f>
        <v>0</v>
      </c>
      <c r="AO17" s="29" t="n">
        <f aca="false">VLOOKUP($C17,$AV$47:$BB$204,5,FALSE())</f>
        <v>0</v>
      </c>
      <c r="AP17" s="29" t="n">
        <f aca="false">VLOOKUP($C17,$AV$47:$BB$204,6,FALSE())</f>
        <v>0</v>
      </c>
      <c r="AQ17" s="29"/>
      <c r="AR17" s="3" t="n">
        <v>13</v>
      </c>
      <c r="AS17" s="30" t="str">
        <f aca="false">IF(AT17=0," ",AT17)</f>
        <v> </v>
      </c>
      <c r="AT17" s="31" t="n">
        <f aca="false">HLOOKUP(H$23,BE$1:CB$16,16,FALSE())</f>
        <v>0</v>
      </c>
      <c r="AU17" s="32" t="n">
        <f aca="false">IF(AS17="","",AU16+1)</f>
        <v>16</v>
      </c>
      <c r="AV17" s="3" t="n">
        <f aca="false">IF(COUNTIF($C$3:$C$18,AS17)&gt;VLOOKUP(AS17,$AV$47:$BC$204,8,),1,0)</f>
        <v>0</v>
      </c>
      <c r="AW17" s="3" t="str">
        <f aca="false">AS17</f>
        <v> </v>
      </c>
      <c r="AX17" s="71" t="s">
        <v>48</v>
      </c>
      <c r="AY17" s="70"/>
      <c r="AZ17" s="70"/>
      <c r="BA17" s="70"/>
      <c r="BB17" s="70"/>
      <c r="BC17" s="70"/>
      <c r="BD17" s="70"/>
      <c r="BE17" s="70"/>
      <c r="BF17" s="0"/>
      <c r="BG17" s="0"/>
      <c r="BH17" s="0"/>
      <c r="BI17" s="0"/>
      <c r="BM17" s="0"/>
      <c r="BN17" s="0"/>
      <c r="BP17" s="0"/>
      <c r="BR17" s="0"/>
      <c r="BS17" s="0"/>
      <c r="BT17" s="0"/>
      <c r="CB17" s="0"/>
    </row>
    <row r="18" customFormat="false" ht="21" hidden="false" customHeight="true" outlineLevel="0" collapsed="false">
      <c r="A18" s="37" t="n">
        <v>16</v>
      </c>
      <c r="B18" s="38"/>
      <c r="C18" s="68" t="s">
        <v>48</v>
      </c>
      <c r="D18" s="40" t="n">
        <f aca="false">AM18+Y18-AC18</f>
        <v>0</v>
      </c>
      <c r="E18" s="40" t="n">
        <f aca="false">AN18+Z18-AD18</f>
        <v>0</v>
      </c>
      <c r="F18" s="40" t="n">
        <f aca="false">AO18+AA18-AE18</f>
        <v>0</v>
      </c>
      <c r="G18" s="40" t="n">
        <f aca="false">AP18+AB18-AF18</f>
        <v>0</v>
      </c>
      <c r="H18" s="41" t="n">
        <f aca="false">VLOOKUP($C18,$AV$47:$BB$218,2,FALSE())</f>
        <v>0</v>
      </c>
      <c r="I18" s="42"/>
      <c r="J18" s="43" t="n">
        <f aca="false">VLOOKUP(W18,$BB$2:$BC$9,2)</f>
        <v>0</v>
      </c>
      <c r="K18" s="44"/>
      <c r="L18" s="44"/>
      <c r="M18" s="45"/>
      <c r="Q18" s="46"/>
      <c r="R18" s="46"/>
      <c r="S18" s="47"/>
      <c r="T18" s="46"/>
      <c r="U18" s="48"/>
      <c r="V18" s="49"/>
      <c r="W18" s="50" t="n">
        <f aca="false">Q18+R18*3+S18*2+T18*2+V18*5</f>
        <v>0</v>
      </c>
      <c r="X18" s="51" t="n">
        <f aca="false">IF(K18="",IF(C18&lt;&gt;" ",VLOOKUP($C18,$AV$47:$BB$218,7,FALSE())+(Y18*$BA$2)+(Z18*$BA$3)+(AA18*$BA$4)+(AB18*$BA$5)+((J18-(Y18+Z18+AA18+AB18))*20000)+AG18*10000,0),0)+COUNT(SEARCH("Fan Favourite",I18,1))*30000</f>
        <v>0</v>
      </c>
      <c r="Y18" s="52"/>
      <c r="Z18" s="53"/>
      <c r="AA18" s="54"/>
      <c r="AB18" s="55"/>
      <c r="AC18" s="56"/>
      <c r="AD18" s="57"/>
      <c r="AE18" s="58"/>
      <c r="AF18" s="59"/>
      <c r="AG18" s="60" t="n">
        <f aca="false">COUNT(SEARCH("~*",I18),SEARCH("~*",I18,(SEARCH("~*",I18)+1)),SEARCH("~*",I18,(SEARCH("~*",I18,(SEARCH("~*",I18)+1)))+1))</f>
        <v>0</v>
      </c>
      <c r="AH18" s="29" t="str">
        <f aca="false">IF(C18&lt;&gt;" ",OR(D18&lt;1,E18&lt;1,F18&lt;1,G18&lt;1),"FALSE")</f>
        <v>FALSE</v>
      </c>
      <c r="AI18" s="29" t="str">
        <f aca="false">IF(C18&lt;&gt;" ",OR(D18&gt;10,E18&gt;10,F18&gt;10,G18&gt;10),"FALSE")</f>
        <v>FALSE</v>
      </c>
      <c r="AJ18" s="29" t="n">
        <f aca="false">OR(D18-AM18&gt;2,E18-AN18&gt;2,F18-AO18&gt;2,G18-AP18&gt;2)</f>
        <v>0</v>
      </c>
      <c r="AK18" s="29" t="n">
        <f aca="false">OR(AM18-D18&gt;2,AN18-E18&gt;2,AO18-F18&gt;2,AP18-G18&gt;2)</f>
        <v>0</v>
      </c>
      <c r="AL18" s="29" t="n">
        <f aca="false">VLOOKUP(C18,$AS$2:$AU$14,3,FALSE())</f>
        <v>1</v>
      </c>
      <c r="AM18" s="29" t="n">
        <f aca="false">VLOOKUP($C18,$AV$47:$BB$204,3,FALSE())</f>
        <v>0</v>
      </c>
      <c r="AN18" s="29" t="n">
        <f aca="false">VLOOKUP($C18,$AV$47:$BB$204,4,FALSE())</f>
        <v>0</v>
      </c>
      <c r="AO18" s="29" t="n">
        <f aca="false">VLOOKUP($C18,$AV$47:$BB$204,5,FALSE())</f>
        <v>0</v>
      </c>
      <c r="AP18" s="29" t="n">
        <f aca="false">VLOOKUP($C18,$AV$47:$BB$204,6,FALSE())</f>
        <v>0</v>
      </c>
      <c r="AQ18" s="29"/>
      <c r="AR18" s="72"/>
      <c r="AS18" s="3"/>
      <c r="AT18" s="31"/>
      <c r="AU18" s="73"/>
      <c r="AV18" s="0"/>
      <c r="AW18" s="0"/>
      <c r="AX18" s="71" t="s">
        <v>48</v>
      </c>
      <c r="AY18" s="70"/>
      <c r="AZ18" s="70"/>
      <c r="BA18" s="70"/>
      <c r="BB18" s="70"/>
      <c r="BC18" s="70"/>
      <c r="BD18" s="70"/>
      <c r="BE18" s="70"/>
      <c r="BF18" s="0"/>
      <c r="BG18" s="0"/>
      <c r="BH18" s="0"/>
      <c r="BI18" s="0"/>
      <c r="BM18" s="0"/>
      <c r="BN18" s="0"/>
      <c r="BP18" s="0"/>
      <c r="BR18" s="0"/>
      <c r="BS18" s="0"/>
      <c r="BT18" s="0"/>
      <c r="CB18" s="0"/>
    </row>
    <row r="19" customFormat="false" ht="18" hidden="false" customHeight="true" outlineLevel="0" collapsed="false">
      <c r="A19" s="74"/>
      <c r="B19" s="75"/>
      <c r="C19" s="76"/>
      <c r="D19" s="77" t="e">
        <f aca="false">CONCATENATE("Too many ",VLOOKUP(1,AV3:AW17,2,)," players")</f>
        <v>#N/A</v>
      </c>
      <c r="E19" s="78"/>
      <c r="F19" s="78"/>
      <c r="G19" s="78"/>
      <c r="H19" s="78"/>
      <c r="I19" s="79"/>
      <c r="J19" s="80" t="n">
        <f aca="false">AH20</f>
        <v>0</v>
      </c>
      <c r="K19" s="81" t="n">
        <f aca="false">IF(SUM(AV3:AV14)&gt;0,1,0)</f>
        <v>0</v>
      </c>
      <c r="L19" s="81"/>
      <c r="M19" s="81"/>
      <c r="N19" s="81"/>
      <c r="O19" s="82"/>
      <c r="P19" s="82"/>
      <c r="Q19" s="82"/>
      <c r="R19" s="82"/>
      <c r="S19" s="82"/>
      <c r="T19" s="83"/>
      <c r="U19" s="84"/>
      <c r="V19" s="82"/>
      <c r="W19" s="85" t="s">
        <v>204</v>
      </c>
      <c r="X19" s="86" t="n">
        <f aca="false">SUM(X3:X18)</f>
        <v>1020000</v>
      </c>
      <c r="Y19" s="3"/>
      <c r="Z19" s="87"/>
      <c r="AA19" s="3"/>
      <c r="AB19" s="87" t="s">
        <v>205</v>
      </c>
      <c r="AC19" s="3"/>
      <c r="AD19" s="3"/>
      <c r="AE19" s="3"/>
      <c r="AF19" s="3"/>
      <c r="AG19" s="0"/>
      <c r="AH19" s="88" t="n">
        <f aca="false">COUNTIF(AH3:AH18,"=TRUE")</f>
        <v>0</v>
      </c>
      <c r="AI19" s="88" t="n">
        <f aca="false">COUNTIF(AI3:AI18,"=TRUE")</f>
        <v>0</v>
      </c>
      <c r="AJ19" s="88" t="n">
        <f aca="false">COUNTIF(AJ3:AJ18,"=TRUE")</f>
        <v>0</v>
      </c>
      <c r="AK19" s="88" t="n">
        <f aca="false">COUNTIF(AK3:AK18,"=TRUE")</f>
        <v>0</v>
      </c>
      <c r="AL19" s="73"/>
      <c r="AM19" s="73"/>
      <c r="AN19" s="73"/>
      <c r="AO19" s="73"/>
      <c r="AP19" s="73"/>
      <c r="AQ19" s="73"/>
      <c r="AR19" s="72"/>
      <c r="AS19" s="4" t="s">
        <v>206</v>
      </c>
      <c r="AT19" s="31"/>
      <c r="AU19" s="73"/>
      <c r="AV19" s="4" t="s">
        <v>207</v>
      </c>
      <c r="AW19" s="0"/>
      <c r="AX19" s="71" t="s">
        <v>48</v>
      </c>
      <c r="AY19" s="70"/>
      <c r="AZ19" s="70"/>
      <c r="BA19" s="70"/>
      <c r="BB19" s="70"/>
      <c r="BC19" s="70"/>
      <c r="BD19" s="70"/>
      <c r="BE19" s="70"/>
      <c r="BF19" s="0"/>
      <c r="BG19" s="0"/>
      <c r="BH19" s="0"/>
      <c r="BI19" s="0"/>
      <c r="BM19" s="0"/>
      <c r="BN19" s="0"/>
      <c r="BP19" s="0"/>
      <c r="BR19" s="0"/>
      <c r="BS19" s="0"/>
      <c r="BT19" s="0"/>
      <c r="CB19" s="0"/>
    </row>
    <row r="20" customFormat="false" ht="18" hidden="false" customHeight="true" outlineLevel="0" collapsed="false">
      <c r="A20" s="74"/>
      <c r="B20" s="89"/>
      <c r="C20" s="90"/>
      <c r="D20" s="91" t="s">
        <v>206</v>
      </c>
      <c r="E20" s="91"/>
      <c r="F20" s="91"/>
      <c r="G20" s="91"/>
      <c r="H20" s="92" t="s">
        <v>48</v>
      </c>
      <c r="I20" s="92"/>
      <c r="J20" s="92"/>
      <c r="K20" s="93" t="s">
        <v>206</v>
      </c>
      <c r="L20" s="93"/>
      <c r="M20" s="93"/>
      <c r="N20" s="93"/>
      <c r="O20" s="93"/>
      <c r="P20" s="93"/>
      <c r="Q20" s="93" t="s">
        <v>206</v>
      </c>
      <c r="R20" s="93"/>
      <c r="S20" s="94" t="n">
        <f aca="false">VLOOKUP(H20,$AS$20:$AT$35,2,FALSE())</f>
        <v>0</v>
      </c>
      <c r="T20" s="95" t="s">
        <v>208</v>
      </c>
      <c r="U20" s="96" t="n">
        <f aca="false">VLOOKUP(H23,AV20:BD40,2)</f>
        <v>70000</v>
      </c>
      <c r="V20" s="96"/>
      <c r="W20" s="97" t="s">
        <v>209</v>
      </c>
      <c r="X20" s="51" t="n">
        <f aca="false">S20*U20</f>
        <v>0</v>
      </c>
      <c r="Y20" s="98" t="s">
        <v>210</v>
      </c>
      <c r="Z20" s="98"/>
      <c r="AA20" s="3"/>
      <c r="AB20" s="3"/>
      <c r="AC20" s="3"/>
      <c r="AD20" s="99" t="s">
        <v>211</v>
      </c>
      <c r="AE20" s="99"/>
      <c r="AF20" s="3"/>
      <c r="AG20" s="0"/>
      <c r="AH20" s="100" t="n">
        <f aca="false">IF(AH19&gt;0,"NO STAT MAY BE REDUCED BELOW 1  ",IF(AI19&gt;0,"NO STAT MAY BE INCREASED ABOVE 10  ",IF(AJ19&gt;0,"NO STAT CAN INCREASE MORE THAN TWICE",IF(AK19&gt;0,"NO STAT CAN LOWER MORE THAN TWICE  ",0))))</f>
        <v>0</v>
      </c>
      <c r="AI20" s="101"/>
      <c r="AJ20" s="102"/>
      <c r="AK20" s="101"/>
      <c r="AL20" s="11"/>
      <c r="AM20" s="11"/>
      <c r="AN20" s="11"/>
      <c r="AO20" s="11"/>
      <c r="AP20" s="11"/>
      <c r="AQ20" s="11"/>
      <c r="AR20" s="72"/>
      <c r="AS20" s="30" t="s">
        <v>48</v>
      </c>
      <c r="AT20" s="29" t="n">
        <v>0</v>
      </c>
      <c r="AU20" s="73"/>
      <c r="AV20" s="4" t="s">
        <v>6</v>
      </c>
      <c r="AW20" s="4" t="n">
        <v>50000</v>
      </c>
      <c r="AX20" s="71" t="s">
        <v>48</v>
      </c>
      <c r="AY20" s="70"/>
      <c r="AZ20" s="70"/>
      <c r="BA20" s="70"/>
      <c r="BB20" s="70"/>
      <c r="BC20" s="70"/>
      <c r="BD20" s="70"/>
      <c r="BE20" s="70"/>
      <c r="BF20" s="70"/>
      <c r="BG20" s="0"/>
      <c r="BH20" s="0"/>
      <c r="BI20" s="0"/>
      <c r="BM20" s="0"/>
      <c r="BN20" s="0"/>
      <c r="BP20" s="0"/>
      <c r="BR20" s="0"/>
      <c r="BS20" s="0"/>
      <c r="BT20" s="0"/>
      <c r="CB20" s="0"/>
    </row>
    <row r="21" customFormat="false" ht="18" hidden="false" customHeight="true" outlineLevel="0" collapsed="false">
      <c r="A21" s="74"/>
      <c r="B21" s="90"/>
      <c r="C21" s="90"/>
      <c r="D21" s="103" t="s">
        <v>212</v>
      </c>
      <c r="E21" s="103"/>
      <c r="F21" s="103"/>
      <c r="G21" s="103"/>
      <c r="H21" s="104" t="s">
        <v>213</v>
      </c>
      <c r="I21" s="104"/>
      <c r="J21" s="104"/>
      <c r="K21" s="105" t="s">
        <v>214</v>
      </c>
      <c r="L21" s="105"/>
      <c r="M21" s="105"/>
      <c r="N21" s="105"/>
      <c r="O21" s="105"/>
      <c r="P21" s="105"/>
      <c r="Q21" s="105"/>
      <c r="R21" s="105"/>
      <c r="S21" s="106" t="n">
        <v>1</v>
      </c>
      <c r="T21" s="107" t="s">
        <v>208</v>
      </c>
      <c r="U21" s="108" t="n">
        <f aca="false">VLOOKUP(H23,AV20:BD40,2)</f>
        <v>70000</v>
      </c>
      <c r="V21" s="108"/>
      <c r="W21" s="109" t="s">
        <v>209</v>
      </c>
      <c r="X21" s="110" t="n">
        <f aca="false">S21*U21</f>
        <v>70000</v>
      </c>
      <c r="Y21" s="98" t="s">
        <v>215</v>
      </c>
      <c r="Z21" s="98"/>
      <c r="AA21" s="3"/>
      <c r="AB21" s="3"/>
      <c r="AC21" s="3"/>
      <c r="AD21" s="99" t="s">
        <v>216</v>
      </c>
      <c r="AE21" s="99"/>
      <c r="AF21" s="3"/>
      <c r="AG21" s="0"/>
      <c r="AH21" s="101"/>
      <c r="AI21" s="101"/>
      <c r="AJ21" s="101"/>
      <c r="AK21" s="101"/>
      <c r="AL21" s="11"/>
      <c r="AM21" s="11"/>
      <c r="AN21" s="11"/>
      <c r="AO21" s="11"/>
      <c r="AP21" s="11"/>
      <c r="AQ21" s="11"/>
      <c r="AR21" s="29"/>
      <c r="AS21" s="29" t="s">
        <v>217</v>
      </c>
      <c r="AT21" s="29" t="n">
        <v>1</v>
      </c>
      <c r="AU21" s="73"/>
      <c r="AV21" s="4" t="s">
        <v>7</v>
      </c>
      <c r="AW21" s="4" t="n">
        <v>60000</v>
      </c>
      <c r="AX21" s="71" t="s">
        <v>48</v>
      </c>
      <c r="AY21" s="70"/>
      <c r="AZ21" s="70"/>
      <c r="BA21" s="70"/>
      <c r="BB21" s="70"/>
      <c r="BC21" s="70"/>
      <c r="BD21" s="70"/>
      <c r="BE21" s="70"/>
      <c r="BF21" s="0"/>
      <c r="BG21" s="0"/>
      <c r="BH21" s="0"/>
      <c r="BI21" s="0"/>
      <c r="BM21" s="0"/>
      <c r="BN21" s="0"/>
      <c r="BP21" s="0"/>
      <c r="BR21" s="0"/>
      <c r="BS21" s="0"/>
      <c r="BT21" s="0"/>
      <c r="CB21" s="0"/>
    </row>
    <row r="22" customFormat="false" ht="18" hidden="false" customHeight="true" outlineLevel="0" collapsed="false">
      <c r="A22" s="74"/>
      <c r="B22" s="89"/>
      <c r="C22" s="90"/>
      <c r="D22" s="111" t="s">
        <v>218</v>
      </c>
      <c r="E22" s="111"/>
      <c r="F22" s="111"/>
      <c r="G22" s="111"/>
      <c r="H22" s="112" t="s">
        <v>219</v>
      </c>
      <c r="I22" s="112"/>
      <c r="J22" s="112"/>
      <c r="K22" s="113" t="s">
        <v>220</v>
      </c>
      <c r="L22" s="113"/>
      <c r="M22" s="113"/>
      <c r="N22" s="113"/>
      <c r="O22" s="113"/>
      <c r="P22" s="113"/>
      <c r="Q22" s="113"/>
      <c r="R22" s="113"/>
      <c r="S22" s="114" t="n">
        <v>1</v>
      </c>
      <c r="T22" s="115" t="s">
        <v>208</v>
      </c>
      <c r="U22" s="116" t="n">
        <v>10000</v>
      </c>
      <c r="V22" s="116"/>
      <c r="W22" s="117" t="s">
        <v>209</v>
      </c>
      <c r="X22" s="118" t="n">
        <f aca="false">S22*U22</f>
        <v>10000</v>
      </c>
      <c r="Y22" s="98" t="s">
        <v>221</v>
      </c>
      <c r="Z22" s="98"/>
      <c r="AA22" s="3"/>
      <c r="AB22" s="3"/>
      <c r="AC22" s="3"/>
      <c r="AD22" s="99" t="s">
        <v>222</v>
      </c>
      <c r="AE22" s="99"/>
      <c r="AF22" s="3"/>
      <c r="AG22" s="0"/>
      <c r="AH22" s="11"/>
      <c r="AI22" s="11"/>
      <c r="AJ22" s="11"/>
      <c r="AK22" s="11"/>
      <c r="AL22" s="11"/>
      <c r="AM22" s="11"/>
      <c r="AN22" s="11"/>
      <c r="AO22" s="11"/>
      <c r="AP22" s="11"/>
      <c r="AQ22" s="11"/>
      <c r="AR22" s="73"/>
      <c r="AS22" s="29" t="s">
        <v>223</v>
      </c>
      <c r="AT22" s="29" t="n">
        <v>2</v>
      </c>
      <c r="AU22" s="73"/>
      <c r="AV22" s="4" t="s">
        <v>8</v>
      </c>
      <c r="AW22" s="4" t="n">
        <v>70000</v>
      </c>
      <c r="AX22" s="71"/>
      <c r="AY22" s="70"/>
      <c r="AZ22" s="70"/>
      <c r="BA22" s="70"/>
      <c r="BB22" s="70"/>
      <c r="BC22" s="70"/>
      <c r="BD22" s="70"/>
      <c r="BE22" s="70"/>
      <c r="BF22" s="0"/>
      <c r="BG22" s="0"/>
      <c r="BH22" s="0"/>
      <c r="BI22" s="0"/>
      <c r="BM22" s="0"/>
      <c r="BN22" s="0"/>
      <c r="BP22" s="0"/>
      <c r="BR22" s="0"/>
      <c r="BS22" s="0"/>
      <c r="BT22" s="0"/>
      <c r="CB22" s="0"/>
    </row>
    <row r="23" customFormat="false" ht="18" hidden="false" customHeight="true" outlineLevel="0" collapsed="false">
      <c r="A23" s="74"/>
      <c r="B23" s="89"/>
      <c r="C23" s="89"/>
      <c r="D23" s="103" t="s">
        <v>224</v>
      </c>
      <c r="E23" s="103"/>
      <c r="F23" s="103"/>
      <c r="G23" s="103"/>
      <c r="H23" s="119" t="s">
        <v>21</v>
      </c>
      <c r="I23" s="120" t="s">
        <v>225</v>
      </c>
      <c r="J23" s="121"/>
      <c r="K23" s="113" t="s">
        <v>226</v>
      </c>
      <c r="L23" s="113"/>
      <c r="M23" s="113"/>
      <c r="N23" s="113"/>
      <c r="O23" s="113"/>
      <c r="P23" s="113"/>
      <c r="Q23" s="113"/>
      <c r="R23" s="113"/>
      <c r="S23" s="114" t="n">
        <v>0</v>
      </c>
      <c r="T23" s="115" t="s">
        <v>208</v>
      </c>
      <c r="U23" s="116" t="n">
        <v>10000</v>
      </c>
      <c r="V23" s="116"/>
      <c r="W23" s="117" t="s">
        <v>209</v>
      </c>
      <c r="X23" s="118" t="n">
        <f aca="false">S23*U23</f>
        <v>0</v>
      </c>
      <c r="Y23" s="3" t="s">
        <v>227</v>
      </c>
      <c r="Z23" s="3"/>
      <c r="AA23" s="3"/>
      <c r="AB23" s="3"/>
      <c r="AC23" s="3"/>
      <c r="AD23" s="99" t="s">
        <v>228</v>
      </c>
      <c r="AE23" s="99"/>
      <c r="AF23" s="3"/>
      <c r="AG23" s="0"/>
      <c r="AH23" s="11"/>
      <c r="AI23" s="11"/>
      <c r="AJ23" s="11"/>
      <c r="AK23" s="11"/>
      <c r="AL23" s="11"/>
      <c r="AM23" s="11"/>
      <c r="AN23" s="11"/>
      <c r="AO23" s="11"/>
      <c r="AP23" s="11"/>
      <c r="AQ23" s="11"/>
      <c r="AR23" s="29"/>
      <c r="AS23" s="29" t="s">
        <v>229</v>
      </c>
      <c r="AT23" s="11" t="n">
        <v>3</v>
      </c>
      <c r="AU23" s="11"/>
      <c r="AV23" s="4" t="s">
        <v>9</v>
      </c>
      <c r="AW23" s="4" t="n">
        <v>70000</v>
      </c>
      <c r="AX23" s="71"/>
      <c r="AY23" s="70"/>
      <c r="AZ23" s="70"/>
      <c r="BA23" s="70"/>
      <c r="BB23" s="70"/>
      <c r="BC23" s="70"/>
      <c r="BD23" s="70"/>
      <c r="BE23" s="70"/>
      <c r="BF23" s="122"/>
      <c r="BG23" s="122"/>
      <c r="BH23" s="122"/>
      <c r="BI23" s="0"/>
      <c r="BM23" s="0"/>
      <c r="BN23" s="0"/>
      <c r="BP23" s="0"/>
      <c r="BR23" s="0"/>
      <c r="BS23" s="0"/>
      <c r="BT23" s="0"/>
      <c r="CB23" s="0"/>
    </row>
    <row r="24" customFormat="false" ht="18" hidden="false" customHeight="true" outlineLevel="0" collapsed="false">
      <c r="A24" s="74"/>
      <c r="B24" s="89"/>
      <c r="C24" s="89"/>
      <c r="D24" s="103" t="s">
        <v>230</v>
      </c>
      <c r="E24" s="103"/>
      <c r="F24" s="103"/>
      <c r="G24" s="103"/>
      <c r="H24" s="123" t="s">
        <v>231</v>
      </c>
      <c r="I24" s="123"/>
      <c r="J24" s="123"/>
      <c r="K24" s="113" t="s">
        <v>232</v>
      </c>
      <c r="L24" s="113"/>
      <c r="M24" s="113"/>
      <c r="N24" s="113"/>
      <c r="O24" s="113"/>
      <c r="P24" s="113"/>
      <c r="Q24" s="113"/>
      <c r="R24" s="113"/>
      <c r="S24" s="114" t="n">
        <v>0</v>
      </c>
      <c r="T24" s="115" t="s">
        <v>208</v>
      </c>
      <c r="U24" s="116" t="n">
        <v>10000</v>
      </c>
      <c r="V24" s="116"/>
      <c r="W24" s="117" t="s">
        <v>209</v>
      </c>
      <c r="X24" s="118" t="n">
        <f aca="false">S24*U24</f>
        <v>0</v>
      </c>
      <c r="Y24" s="3" t="s">
        <v>233</v>
      </c>
      <c r="Z24" s="3"/>
      <c r="AA24" s="3"/>
      <c r="AB24" s="3"/>
      <c r="AC24" s="3"/>
      <c r="AD24" s="99" t="s">
        <v>234</v>
      </c>
      <c r="AE24" s="99"/>
      <c r="AF24" s="3"/>
      <c r="AG24" s="0"/>
      <c r="AH24" s="11"/>
      <c r="AI24" s="11"/>
      <c r="AJ24" s="11"/>
      <c r="AK24" s="11"/>
      <c r="AL24" s="11"/>
      <c r="AM24" s="11"/>
      <c r="AN24" s="11"/>
      <c r="AO24" s="11"/>
      <c r="AP24" s="11"/>
      <c r="AQ24" s="11"/>
      <c r="AR24" s="11"/>
      <c r="AS24" s="4" t="s">
        <v>235</v>
      </c>
      <c r="AT24" s="3" t="n">
        <v>4</v>
      </c>
      <c r="AU24" s="11"/>
      <c r="AV24" s="4" t="s">
        <v>10</v>
      </c>
      <c r="AW24" s="4" t="n">
        <v>50000</v>
      </c>
      <c r="AX24" s="71" t="s">
        <v>48</v>
      </c>
      <c r="AY24" s="70"/>
      <c r="AZ24" s="70"/>
      <c r="BA24" s="70"/>
      <c r="BB24" s="70"/>
      <c r="BC24" s="70"/>
      <c r="BD24" s="70"/>
      <c r="BE24" s="70" t="s">
        <v>48</v>
      </c>
      <c r="BF24" s="0"/>
      <c r="BG24" s="0"/>
      <c r="BH24" s="0"/>
      <c r="BI24" s="0"/>
      <c r="BM24" s="0"/>
      <c r="BN24" s="0"/>
      <c r="BP24" s="0"/>
      <c r="BR24" s="0"/>
      <c r="BS24" s="0"/>
      <c r="BT24" s="0"/>
      <c r="CB24" s="0"/>
    </row>
    <row r="25" customFormat="false" ht="18" hidden="false" customHeight="true" outlineLevel="0" collapsed="false">
      <c r="A25" s="74"/>
      <c r="B25" s="89"/>
      <c r="C25" s="89"/>
      <c r="D25" s="103" t="s">
        <v>236</v>
      </c>
      <c r="E25" s="103"/>
      <c r="F25" s="103"/>
      <c r="G25" s="103"/>
      <c r="H25" s="124" t="n">
        <v>0</v>
      </c>
      <c r="I25" s="125" t="s">
        <v>237</v>
      </c>
      <c r="J25" s="125"/>
      <c r="K25" s="126" t="s">
        <v>238</v>
      </c>
      <c r="L25" s="126"/>
      <c r="M25" s="126"/>
      <c r="N25" s="126"/>
      <c r="O25" s="126"/>
      <c r="P25" s="126"/>
      <c r="Q25" s="126"/>
      <c r="R25" s="126"/>
      <c r="S25" s="127"/>
      <c r="T25" s="115" t="s">
        <v>208</v>
      </c>
      <c r="U25" s="128" t="n">
        <v>50000</v>
      </c>
      <c r="V25" s="128"/>
      <c r="W25" s="117" t="s">
        <v>209</v>
      </c>
      <c r="X25" s="129" t="n">
        <f aca="false">IF(OR(H23="Necromantic",H23="Khemri",H23="Undead",H23="Nurgle"),0,S25*U25)</f>
        <v>0</v>
      </c>
      <c r="Y25" s="3" t="s">
        <v>239</v>
      </c>
      <c r="Z25" s="3"/>
      <c r="AA25" s="3"/>
      <c r="AB25" s="3"/>
      <c r="AC25" s="3"/>
      <c r="AD25" s="99" t="s">
        <v>240</v>
      </c>
      <c r="AE25" s="99"/>
      <c r="AF25" s="3"/>
      <c r="AG25" s="0"/>
      <c r="AH25" s="11"/>
      <c r="AI25" s="11"/>
      <c r="AJ25" s="11"/>
      <c r="AK25" s="11"/>
      <c r="AL25" s="11"/>
      <c r="AM25" s="11"/>
      <c r="AN25" s="11"/>
      <c r="AO25" s="11"/>
      <c r="AP25" s="11"/>
      <c r="AQ25" s="11"/>
      <c r="AR25" s="11"/>
      <c r="AS25" s="29" t="s">
        <v>241</v>
      </c>
      <c r="AT25" s="11" t="n">
        <v>3</v>
      </c>
      <c r="AU25" s="11"/>
      <c r="AV25" s="4" t="s">
        <v>11</v>
      </c>
      <c r="AW25" s="4" t="n">
        <v>50000</v>
      </c>
      <c r="AX25" s="71" t="s">
        <v>48</v>
      </c>
      <c r="AY25" s="70"/>
      <c r="AZ25" s="70"/>
      <c r="BA25" s="130"/>
      <c r="BB25" s="70"/>
      <c r="BC25" s="70"/>
      <c r="BD25" s="70"/>
      <c r="BE25" s="70" t="s">
        <v>48</v>
      </c>
      <c r="BF25" s="0"/>
      <c r="BG25" s="0"/>
      <c r="BH25" s="0"/>
      <c r="BI25" s="0"/>
      <c r="BM25" s="0"/>
      <c r="BN25" s="0"/>
      <c r="BP25" s="0"/>
      <c r="BR25" s="0"/>
      <c r="BS25" s="0"/>
      <c r="BT25" s="0"/>
      <c r="CB25" s="0"/>
    </row>
    <row r="26" customFormat="false" ht="18" hidden="false" customHeight="true" outlineLevel="0" collapsed="false">
      <c r="A26" s="74"/>
      <c r="B26" s="75"/>
      <c r="C26" s="89"/>
      <c r="D26" s="131" t="s">
        <v>242</v>
      </c>
      <c r="E26" s="131"/>
      <c r="F26" s="131"/>
      <c r="G26" s="131"/>
      <c r="H26" s="124"/>
      <c r="I26" s="125" t="s">
        <v>237</v>
      </c>
      <c r="J26" s="125"/>
      <c r="K26" s="132"/>
      <c r="L26" s="132"/>
      <c r="M26" s="132"/>
      <c r="N26" s="132"/>
      <c r="O26" s="132"/>
      <c r="P26" s="132"/>
      <c r="Q26" s="132"/>
      <c r="R26" s="132"/>
      <c r="S26" s="133"/>
      <c r="T26" s="83"/>
      <c r="U26" s="84"/>
      <c r="V26" s="82"/>
      <c r="W26" s="85" t="s">
        <v>243</v>
      </c>
      <c r="X26" s="86" t="n">
        <f aca="false">SUM(X21:X25)</f>
        <v>80000</v>
      </c>
      <c r="Y26" s="29" t="s">
        <v>244</v>
      </c>
      <c r="Z26" s="29"/>
      <c r="AA26" s="29"/>
      <c r="AB26" s="29"/>
      <c r="AC26" s="29"/>
      <c r="AD26" s="134" t="s">
        <v>245</v>
      </c>
      <c r="AE26" s="134"/>
      <c r="AF26" s="29"/>
      <c r="AG26" s="29"/>
      <c r="AH26" s="11"/>
      <c r="AI26" s="11"/>
      <c r="AJ26" s="11"/>
      <c r="AK26" s="11"/>
      <c r="AL26" s="11"/>
      <c r="AM26" s="11"/>
      <c r="AN26" s="11"/>
      <c r="AO26" s="11"/>
      <c r="AP26" s="11"/>
      <c r="AQ26" s="11"/>
      <c r="AR26" s="11"/>
      <c r="AS26" s="29" t="s">
        <v>246</v>
      </c>
      <c r="AT26" s="11" t="n">
        <v>2</v>
      </c>
      <c r="AU26" s="11"/>
      <c r="AV26" s="4" t="s">
        <v>12</v>
      </c>
      <c r="AW26" s="4" t="n">
        <v>50000</v>
      </c>
      <c r="AX26" s="71" t="s">
        <v>48</v>
      </c>
      <c r="AY26" s="70"/>
      <c r="AZ26" s="70"/>
      <c r="BA26" s="70"/>
      <c r="BB26" s="70"/>
      <c r="BC26" s="70"/>
      <c r="BD26" s="70"/>
      <c r="BE26" s="70"/>
      <c r="BF26" s="0"/>
      <c r="BG26" s="0"/>
      <c r="BH26" s="0"/>
      <c r="BI26" s="0"/>
      <c r="BM26" s="0"/>
      <c r="BN26" s="0"/>
      <c r="BP26" s="0"/>
      <c r="BR26" s="0"/>
      <c r="BS26" s="0"/>
      <c r="BT26" s="0"/>
      <c r="CB26" s="0"/>
    </row>
    <row r="27" customFormat="false" ht="18.75" hidden="false" customHeight="true" outlineLevel="0" collapsed="false">
      <c r="A27" s="74"/>
      <c r="B27" s="75"/>
      <c r="C27" s="89"/>
      <c r="D27" s="135" t="s">
        <v>247</v>
      </c>
      <c r="E27" s="136" t="s">
        <v>248</v>
      </c>
      <c r="F27" s="137"/>
      <c r="G27" s="137"/>
      <c r="H27" s="138"/>
      <c r="I27" s="139"/>
      <c r="J27" s="137"/>
      <c r="K27" s="137"/>
      <c r="L27" s="140"/>
      <c r="M27" s="140"/>
      <c r="N27" s="140"/>
      <c r="O27" s="140"/>
      <c r="P27" s="140"/>
      <c r="Q27" s="140"/>
      <c r="R27" s="140"/>
      <c r="S27" s="140"/>
      <c r="T27" s="140" t="s">
        <v>249</v>
      </c>
      <c r="U27" s="140"/>
      <c r="V27" s="140"/>
      <c r="W27" s="141"/>
      <c r="X27" s="142" t="n">
        <f aca="false">X19+X26+(H26*1000)</f>
        <v>1100000</v>
      </c>
      <c r="AE27" s="143"/>
      <c r="AR27" s="11"/>
      <c r="AS27" s="29" t="s">
        <v>250</v>
      </c>
      <c r="AT27" s="11" t="n">
        <v>3</v>
      </c>
      <c r="AU27" s="11"/>
      <c r="AV27" s="4" t="s">
        <v>13</v>
      </c>
      <c r="AW27" s="4" t="n">
        <v>60000</v>
      </c>
      <c r="AX27" s="71" t="s">
        <v>48</v>
      </c>
      <c r="AY27" s="70"/>
      <c r="AZ27" s="70"/>
      <c r="BA27" s="70"/>
      <c r="BB27" s="70"/>
      <c r="BC27" s="70"/>
      <c r="BD27" s="70"/>
      <c r="BE27" s="130" t="s">
        <v>48</v>
      </c>
      <c r="BF27" s="0"/>
      <c r="BG27" s="0"/>
      <c r="BH27" s="0"/>
      <c r="BI27" s="0"/>
      <c r="BM27" s="0"/>
      <c r="BN27" s="0"/>
      <c r="BP27" s="0"/>
      <c r="BR27" s="0"/>
      <c r="BS27" s="0"/>
      <c r="BT27" s="0"/>
      <c r="CB27" s="0"/>
    </row>
    <row r="28" customFormat="false" ht="18.75" hidden="false" customHeight="true" outlineLevel="0" collapsed="false">
      <c r="C28" s="144"/>
      <c r="D28" s="145"/>
      <c r="E28" s="145"/>
      <c r="F28" s="145"/>
      <c r="G28" s="145"/>
      <c r="H28" s="145"/>
      <c r="I28" s="146"/>
      <c r="J28" s="146"/>
      <c r="AR28" s="11"/>
      <c r="AS28" s="29" t="s">
        <v>251</v>
      </c>
      <c r="AT28" s="11" t="n">
        <v>2</v>
      </c>
      <c r="AU28" s="11"/>
      <c r="AV28" s="4" t="s">
        <v>14</v>
      </c>
      <c r="AW28" s="4" t="n">
        <v>60000</v>
      </c>
      <c r="AX28" s="71" t="s">
        <v>48</v>
      </c>
      <c r="AY28" s="70"/>
      <c r="AZ28" s="70"/>
      <c r="BA28" s="130"/>
      <c r="BB28" s="70"/>
      <c r="BC28" s="70"/>
      <c r="BD28" s="70"/>
      <c r="BE28" s="0"/>
      <c r="BF28" s="0"/>
      <c r="BG28" s="0"/>
      <c r="BH28" s="0"/>
      <c r="BI28" s="0"/>
      <c r="BM28" s="0"/>
      <c r="BN28" s="0"/>
      <c r="BP28" s="0"/>
      <c r="BR28" s="0"/>
      <c r="BS28" s="0"/>
      <c r="BT28" s="0"/>
      <c r="CB28" s="0"/>
    </row>
    <row r="29" customFormat="false" ht="18.75" hidden="false" customHeight="true" outlineLevel="0" collapsed="false">
      <c r="C29" s="144"/>
      <c r="D29" s="145"/>
      <c r="E29" s="145"/>
      <c r="F29" s="145"/>
      <c r="G29" s="145"/>
      <c r="H29" s="145"/>
      <c r="I29" s="146"/>
      <c r="J29" s="146"/>
      <c r="AR29" s="11"/>
      <c r="AS29" s="4" t="s">
        <v>252</v>
      </c>
      <c r="AT29" s="3" t="n">
        <v>1</v>
      </c>
      <c r="AU29" s="11"/>
      <c r="AV29" s="4" t="s">
        <v>15</v>
      </c>
      <c r="AW29" s="4" t="n">
        <v>50000</v>
      </c>
      <c r="AX29" s="71" t="s">
        <v>48</v>
      </c>
      <c r="AY29" s="70"/>
      <c r="AZ29" s="70"/>
      <c r="BA29" s="70"/>
      <c r="BB29" s="70"/>
      <c r="BC29" s="70"/>
      <c r="BD29" s="70"/>
      <c r="BE29" s="0"/>
      <c r="BF29" s="0"/>
      <c r="BG29" s="0"/>
      <c r="BH29" s="0"/>
      <c r="BI29" s="0"/>
      <c r="BM29" s="0"/>
      <c r="BN29" s="0"/>
      <c r="BP29" s="0"/>
      <c r="BR29" s="0"/>
      <c r="BS29" s="0"/>
      <c r="BT29" s="0"/>
      <c r="CB29" s="0"/>
    </row>
    <row r="30" customFormat="false" ht="18.75" hidden="false" customHeight="true" outlineLevel="0" collapsed="false">
      <c r="C30" s="144"/>
      <c r="D30" s="145"/>
      <c r="E30" s="145"/>
      <c r="F30" s="145"/>
      <c r="G30" s="145"/>
      <c r="H30" s="145"/>
      <c r="I30" s="146"/>
      <c r="J30" s="146"/>
      <c r="AS30" s="4" t="s">
        <v>253</v>
      </c>
      <c r="AT30" s="3" t="n">
        <v>2</v>
      </c>
      <c r="AV30" s="4" t="s">
        <v>16</v>
      </c>
      <c r="AW30" s="4" t="n">
        <v>50000</v>
      </c>
      <c r="AX30" s="71" t="s">
        <v>48</v>
      </c>
      <c r="AY30" s="70"/>
      <c r="AZ30" s="130"/>
      <c r="BA30" s="70"/>
      <c r="BB30" s="147"/>
      <c r="BC30" s="130"/>
      <c r="BD30" s="70"/>
      <c r="BE30" s="33"/>
      <c r="BF30" s="0"/>
      <c r="BG30" s="0"/>
      <c r="BH30" s="0"/>
      <c r="BI30" s="0"/>
      <c r="BM30" s="0"/>
      <c r="BN30" s="0"/>
      <c r="BP30" s="0"/>
      <c r="BR30" s="0"/>
      <c r="BS30" s="0"/>
      <c r="BT30" s="0"/>
      <c r="CB30" s="0"/>
    </row>
    <row r="31" customFormat="false" ht="18.75" hidden="false" customHeight="true" outlineLevel="0" collapsed="false">
      <c r="C31" s="144"/>
      <c r="D31" s="0"/>
      <c r="AS31" s="4" t="s">
        <v>254</v>
      </c>
      <c r="AT31" s="3" t="n">
        <v>3</v>
      </c>
      <c r="AV31" s="4" t="s">
        <v>17</v>
      </c>
      <c r="AW31" s="4" t="n">
        <v>70000</v>
      </c>
      <c r="AX31" s="71" t="s">
        <v>48</v>
      </c>
      <c r="AY31" s="70"/>
      <c r="AZ31" s="70"/>
      <c r="BA31" s="70"/>
      <c r="BB31" s="70"/>
      <c r="BC31" s="70"/>
      <c r="BD31" s="70"/>
      <c r="BE31" s="33"/>
      <c r="BF31" s="0"/>
      <c r="BG31" s="0"/>
      <c r="BH31" s="0"/>
      <c r="BI31" s="0"/>
      <c r="BM31" s="0"/>
      <c r="BN31" s="0"/>
      <c r="BP31" s="0"/>
      <c r="BR31" s="0"/>
      <c r="BS31" s="0"/>
      <c r="BT31" s="0"/>
      <c r="CB31" s="0"/>
    </row>
    <row r="32" customFormat="false" ht="18.75" hidden="false" customHeight="true" outlineLevel="0" collapsed="false">
      <c r="C32" s="144"/>
      <c r="D32" s="0"/>
      <c r="M32" s="148"/>
      <c r="N32" s="148"/>
      <c r="P32" s="149"/>
      <c r="Q32" s="150" t="s">
        <v>48</v>
      </c>
      <c r="R32" s="150" t="s">
        <v>48</v>
      </c>
      <c r="S32" s="150"/>
      <c r="T32" s="150"/>
      <c r="U32" s="150"/>
      <c r="AS32" s="4" t="s">
        <v>255</v>
      </c>
      <c r="AT32" s="3" t="n">
        <v>2</v>
      </c>
      <c r="AV32" s="4" t="s">
        <v>18</v>
      </c>
      <c r="AW32" s="4" t="n">
        <v>60000</v>
      </c>
      <c r="AX32" s="71" t="s">
        <v>48</v>
      </c>
      <c r="AY32" s="70"/>
      <c r="AZ32" s="70"/>
      <c r="BA32" s="70"/>
      <c r="BB32" s="70"/>
      <c r="BC32" s="70"/>
      <c r="BD32" s="70"/>
      <c r="BE32" s="33"/>
      <c r="BF32" s="0"/>
      <c r="BG32" s="0"/>
      <c r="BH32" s="0"/>
      <c r="BI32" s="0"/>
      <c r="BM32" s="0"/>
      <c r="BN32" s="0"/>
      <c r="BP32" s="0"/>
      <c r="BR32" s="0"/>
      <c r="BS32" s="0"/>
      <c r="BT32" s="0"/>
      <c r="CB32" s="0"/>
    </row>
    <row r="33" customFormat="false" ht="18.75" hidden="false" customHeight="true" outlineLevel="0" collapsed="false">
      <c r="C33" s="145"/>
      <c r="D33" s="0"/>
      <c r="M33" s="148"/>
      <c r="N33" s="148"/>
      <c r="P33" s="149"/>
      <c r="Q33" s="150"/>
      <c r="R33" s="150"/>
      <c r="S33" s="150"/>
      <c r="T33" s="150"/>
      <c r="U33" s="150"/>
      <c r="AS33" s="4" t="s">
        <v>256</v>
      </c>
      <c r="AT33" s="3" t="n">
        <v>1</v>
      </c>
      <c r="AV33" s="4" t="s">
        <v>19</v>
      </c>
      <c r="AW33" s="4" t="n">
        <v>70000</v>
      </c>
      <c r="AX33" s="71" t="s">
        <v>48</v>
      </c>
      <c r="AY33" s="70"/>
      <c r="AZ33" s="70"/>
      <c r="BA33" s="130"/>
      <c r="BB33" s="70"/>
      <c r="BC33" s="70"/>
      <c r="BD33" s="70"/>
      <c r="BF33" s="0"/>
      <c r="BG33" s="0"/>
      <c r="BH33" s="0"/>
      <c r="BI33" s="0"/>
      <c r="BM33" s="0"/>
      <c r="BN33" s="0"/>
      <c r="BP33" s="0"/>
      <c r="BR33" s="0"/>
      <c r="BS33" s="0"/>
      <c r="BT33" s="0"/>
      <c r="CB33" s="0"/>
    </row>
    <row r="34" customFormat="false" ht="18.75" hidden="false" customHeight="true" outlineLevel="0" collapsed="false">
      <c r="C34" s="145"/>
      <c r="D34" s="0"/>
      <c r="M34" s="151"/>
      <c r="N34" s="151"/>
      <c r="P34" s="149"/>
      <c r="Q34" s="150"/>
      <c r="R34" s="150"/>
      <c r="S34" s="150"/>
      <c r="T34" s="150"/>
      <c r="U34" s="150"/>
      <c r="AS34" s="4" t="s">
        <v>257</v>
      </c>
      <c r="AT34" s="3" t="n">
        <v>2</v>
      </c>
      <c r="AV34" s="4" t="s">
        <v>20</v>
      </c>
      <c r="AW34" s="4" t="n">
        <v>60000</v>
      </c>
      <c r="AX34" s="71" t="s">
        <v>48</v>
      </c>
      <c r="AY34" s="70"/>
      <c r="AZ34" s="70"/>
      <c r="BA34" s="70"/>
      <c r="BB34" s="70"/>
      <c r="BC34" s="70"/>
      <c r="BD34" s="70"/>
      <c r="BF34" s="0"/>
      <c r="BG34" s="0"/>
      <c r="BH34" s="0"/>
      <c r="BI34" s="0"/>
      <c r="BM34" s="0"/>
      <c r="BN34" s="0"/>
      <c r="BP34" s="0"/>
      <c r="BR34" s="0"/>
      <c r="BS34" s="0"/>
      <c r="BT34" s="0"/>
      <c r="CB34" s="0"/>
    </row>
    <row r="35" customFormat="false" ht="18.75" hidden="false" customHeight="true" outlineLevel="0" collapsed="false">
      <c r="C35" s="145"/>
      <c r="D35" s="0"/>
      <c r="M35" s="151"/>
      <c r="N35" s="151"/>
      <c r="P35" s="149"/>
      <c r="Q35" s="150"/>
      <c r="R35" s="150"/>
      <c r="S35" s="150"/>
      <c r="T35" s="150"/>
      <c r="U35" s="150"/>
      <c r="AS35" s="4" t="s">
        <v>258</v>
      </c>
      <c r="AT35" s="3" t="n">
        <v>1</v>
      </c>
      <c r="AV35" s="4" t="s">
        <v>21</v>
      </c>
      <c r="AW35" s="4" t="n">
        <v>70000</v>
      </c>
      <c r="AX35" s="71" t="s">
        <v>48</v>
      </c>
      <c r="AY35" s="70"/>
      <c r="AZ35" s="70"/>
      <c r="BA35" s="70"/>
      <c r="BB35" s="70"/>
      <c r="BC35" s="70"/>
      <c r="BD35" s="70"/>
      <c r="BG35" s="0"/>
      <c r="BH35" s="0"/>
      <c r="BI35" s="0"/>
      <c r="BM35" s="0"/>
      <c r="BN35" s="0"/>
      <c r="BP35" s="0"/>
      <c r="BR35" s="0"/>
      <c r="CB35" s="0"/>
    </row>
    <row r="36" customFormat="false" ht="18.75" hidden="false" customHeight="true" outlineLevel="0" collapsed="false">
      <c r="C36" s="145"/>
      <c r="D36" s="0"/>
      <c r="M36" s="148"/>
      <c r="N36" s="148"/>
      <c r="AV36" s="152" t="s">
        <v>22</v>
      </c>
      <c r="AW36" s="4" t="n">
        <v>70000</v>
      </c>
      <c r="AX36" s="71" t="s">
        <v>48</v>
      </c>
      <c r="AY36" s="70"/>
      <c r="AZ36" s="70"/>
      <c r="BA36" s="70"/>
      <c r="BB36" s="70"/>
      <c r="BC36" s="70"/>
      <c r="BD36" s="70"/>
      <c r="BI36" s="0"/>
      <c r="BM36" s="0"/>
      <c r="BN36" s="0"/>
      <c r="BP36" s="0"/>
      <c r="BR36" s="0"/>
      <c r="CB36" s="0"/>
    </row>
    <row r="37" customFormat="false" ht="18.75" hidden="false" customHeight="true" outlineLevel="0" collapsed="false">
      <c r="D37" s="0"/>
      <c r="M37" s="148"/>
      <c r="N37" s="148"/>
      <c r="AV37" s="4" t="s">
        <v>23</v>
      </c>
      <c r="AW37" s="4" t="n">
        <v>60000</v>
      </c>
      <c r="AX37" s="71" t="s">
        <v>48</v>
      </c>
      <c r="AY37" s="70"/>
      <c r="AZ37" s="130"/>
      <c r="BA37" s="70"/>
      <c r="BB37" s="70"/>
      <c r="BC37" s="70"/>
      <c r="BD37" s="70"/>
    </row>
    <row r="38" customFormat="false" ht="18.75" hidden="false" customHeight="true" outlineLevel="0" collapsed="false">
      <c r="D38" s="0"/>
      <c r="M38" s="151"/>
      <c r="N38" s="151"/>
      <c r="AV38" s="4" t="s">
        <v>24</v>
      </c>
      <c r="AW38" s="4" t="n">
        <v>60000</v>
      </c>
      <c r="AX38" s="71" t="s">
        <v>48</v>
      </c>
      <c r="AY38" s="70"/>
      <c r="AZ38" s="70"/>
      <c r="BA38" s="70"/>
      <c r="BB38" s="70"/>
      <c r="BC38" s="70"/>
      <c r="BD38" s="0"/>
    </row>
    <row r="39" customFormat="false" ht="18.75" hidden="false" customHeight="true" outlineLevel="0" collapsed="false">
      <c r="D39" s="0"/>
      <c r="M39" s="148"/>
      <c r="N39" s="148"/>
      <c r="AV39" s="4" t="s">
        <v>25</v>
      </c>
      <c r="AW39" s="4" t="n">
        <v>50000</v>
      </c>
      <c r="AX39" s="71"/>
      <c r="AY39" s="70"/>
      <c r="AZ39" s="70"/>
      <c r="BA39" s="70"/>
      <c r="BB39" s="70"/>
      <c r="BC39" s="70"/>
      <c r="BD39" s="0"/>
    </row>
    <row r="40" customFormat="false" ht="18.75" hidden="false" customHeight="true" outlineLevel="0" collapsed="false">
      <c r="D40" s="0"/>
      <c r="M40" s="148"/>
      <c r="N40" s="148"/>
      <c r="AV40" s="4" t="s">
        <v>26</v>
      </c>
      <c r="AW40" s="4" t="n">
        <v>70000</v>
      </c>
      <c r="AX40" s="0"/>
      <c r="AY40" s="0"/>
      <c r="AZ40" s="0"/>
      <c r="BA40" s="0"/>
      <c r="BB40" s="0"/>
      <c r="BC40" s="0"/>
      <c r="BD40" s="0"/>
    </row>
    <row r="41" customFormat="false" ht="18.75" hidden="false" customHeight="true" outlineLevel="0" collapsed="false">
      <c r="D41" s="0"/>
      <c r="M41" s="148"/>
      <c r="N41" s="148"/>
      <c r="P41" s="149" t="s">
        <v>48</v>
      </c>
      <c r="Q41" s="149" t="s">
        <v>48</v>
      </c>
      <c r="R41" s="149" t="s">
        <v>48</v>
      </c>
      <c r="S41" s="153"/>
      <c r="T41" s="150"/>
      <c r="U41" s="150"/>
      <c r="AV41" s="4" t="s">
        <v>27</v>
      </c>
      <c r="AW41" s="4" t="n">
        <v>70000</v>
      </c>
      <c r="AX41" s="0"/>
      <c r="AY41" s="0"/>
      <c r="AZ41" s="0"/>
      <c r="BA41" s="0"/>
      <c r="BB41" s="0"/>
      <c r="BC41" s="0"/>
      <c r="BD41" s="0"/>
    </row>
    <row r="42" customFormat="false" ht="18.75" hidden="false" customHeight="true" outlineLevel="0" collapsed="false">
      <c r="D42" s="0"/>
      <c r="M42" s="148"/>
      <c r="N42" s="148"/>
      <c r="P42" s="149" t="s">
        <v>48</v>
      </c>
      <c r="Q42" s="150" t="s">
        <v>48</v>
      </c>
      <c r="R42" s="149" t="s">
        <v>48</v>
      </c>
      <c r="S42" s="153"/>
      <c r="T42" s="150"/>
      <c r="U42" s="150"/>
      <c r="AV42" s="152" t="s">
        <v>28</v>
      </c>
      <c r="AW42" s="4" t="n">
        <v>70000</v>
      </c>
      <c r="AX42" s="0"/>
      <c r="AY42" s="4"/>
      <c r="AZ42" s="4"/>
      <c r="BA42" s="154" t="s">
        <v>48</v>
      </c>
      <c r="BB42" s="0"/>
      <c r="BC42" s="33"/>
      <c r="BD42" s="0"/>
    </row>
    <row r="43" customFormat="false" ht="15.75" hidden="false" customHeight="false" outlineLevel="0" collapsed="false">
      <c r="D43" s="0"/>
      <c r="M43" s="148"/>
      <c r="N43" s="148"/>
      <c r="P43" s="149"/>
      <c r="Q43" s="150"/>
      <c r="R43" s="149"/>
      <c r="S43" s="153"/>
      <c r="T43" s="150"/>
      <c r="U43" s="150"/>
      <c r="AV43" s="4" t="s">
        <v>29</v>
      </c>
      <c r="AW43" s="4" t="n">
        <v>50000</v>
      </c>
      <c r="AX43" s="11"/>
      <c r="AY43" s="0"/>
      <c r="AZ43" s="0"/>
      <c r="BA43" s="4"/>
      <c r="BB43" s="4"/>
      <c r="BC43" s="0"/>
      <c r="BD43" s="0"/>
    </row>
    <row r="44" customFormat="false" ht="15.75" hidden="false" customHeight="false" outlineLevel="0" collapsed="false">
      <c r="D44" s="0"/>
      <c r="M44" s="149"/>
      <c r="N44" s="149"/>
      <c r="P44" s="149"/>
      <c r="Q44" s="150"/>
      <c r="R44" s="149"/>
      <c r="S44" s="153"/>
      <c r="T44" s="150"/>
      <c r="U44" s="150"/>
      <c r="AV44" s="4"/>
      <c r="AW44" s="4"/>
      <c r="AX44" s="11"/>
      <c r="AY44" s="0"/>
      <c r="AZ44" s="0"/>
      <c r="BA44" s="4"/>
      <c r="BB44" s="4"/>
      <c r="BC44" s="0"/>
      <c r="BD44" s="0"/>
    </row>
    <row r="45" customFormat="false" ht="15.75" hidden="false" customHeight="false" outlineLevel="0" collapsed="false">
      <c r="D45" s="0"/>
      <c r="M45" s="148"/>
      <c r="N45" s="148"/>
      <c r="P45" s="149"/>
      <c r="Q45" s="150"/>
      <c r="R45" s="149"/>
      <c r="S45" s="153"/>
      <c r="T45" s="150"/>
      <c r="U45" s="150"/>
      <c r="AV45" s="155" t="s">
        <v>259</v>
      </c>
      <c r="AW45" s="156"/>
      <c r="AX45" s="156"/>
      <c r="AY45" s="156"/>
      <c r="AZ45" s="156"/>
      <c r="BA45" s="156"/>
      <c r="BB45" s="156"/>
      <c r="BC45" s="156"/>
      <c r="BD45" s="0"/>
    </row>
    <row r="46" customFormat="false" ht="15.75" hidden="false" customHeight="false" outlineLevel="0" collapsed="false">
      <c r="D46" s="0"/>
      <c r="M46" s="148"/>
      <c r="N46" s="148"/>
      <c r="P46" s="149"/>
      <c r="Q46" s="150"/>
      <c r="R46" s="149"/>
      <c r="S46" s="153"/>
      <c r="T46" s="150"/>
      <c r="U46" s="150"/>
      <c r="AV46" s="155" t="s">
        <v>32</v>
      </c>
      <c r="AW46" s="155" t="s">
        <v>37</v>
      </c>
      <c r="AX46" s="155" t="s">
        <v>49</v>
      </c>
      <c r="AY46" s="155" t="s">
        <v>34</v>
      </c>
      <c r="AZ46" s="155" t="s">
        <v>35</v>
      </c>
      <c r="BA46" s="155" t="s">
        <v>36</v>
      </c>
      <c r="BB46" s="155" t="s">
        <v>260</v>
      </c>
      <c r="BC46" s="156"/>
      <c r="BD46" s="0"/>
    </row>
    <row r="47" customFormat="false" ht="15.75" hidden="false" customHeight="false" outlineLevel="0" collapsed="false">
      <c r="D47" s="0"/>
      <c r="M47" s="148"/>
      <c r="N47" s="148"/>
      <c r="P47" s="149"/>
      <c r="Q47" s="150"/>
      <c r="R47" s="149"/>
      <c r="S47" s="153"/>
      <c r="T47" s="150"/>
      <c r="U47" s="150"/>
      <c r="AV47" s="5" t="s">
        <v>48</v>
      </c>
      <c r="AW47" s="157"/>
      <c r="AX47" s="158" t="n">
        <v>0</v>
      </c>
      <c r="AY47" s="158" t="n">
        <v>0</v>
      </c>
      <c r="AZ47" s="158" t="n">
        <v>0</v>
      </c>
      <c r="BA47" s="158" t="n">
        <v>0</v>
      </c>
      <c r="BB47" s="158" t="n">
        <v>0</v>
      </c>
      <c r="BC47" s="5" t="n">
        <v>16</v>
      </c>
      <c r="BD47" s="0"/>
    </row>
    <row r="48" customFormat="false" ht="24.75" hidden="false" customHeight="false" outlineLevel="0" collapsed="false">
      <c r="D48" s="0"/>
      <c r="M48" s="148"/>
      <c r="N48" s="148"/>
      <c r="P48" s="149"/>
      <c r="Q48" s="150"/>
      <c r="R48" s="149"/>
      <c r="S48" s="153"/>
      <c r="T48" s="150"/>
      <c r="U48" s="150"/>
      <c r="AV48" s="159" t="s">
        <v>157</v>
      </c>
      <c r="AW48" s="160" t="s">
        <v>261</v>
      </c>
      <c r="AX48" s="161" t="n">
        <v>6</v>
      </c>
      <c r="AY48" s="161" t="n">
        <v>3</v>
      </c>
      <c r="AZ48" s="161" t="n">
        <v>3</v>
      </c>
      <c r="BA48" s="161" t="n">
        <v>8</v>
      </c>
      <c r="BB48" s="161" t="n">
        <v>60000</v>
      </c>
      <c r="BC48" s="159" t="n">
        <v>1</v>
      </c>
      <c r="BD48" s="3" t="n">
        <f aca="false">LEN(AW48)</f>
        <v>79</v>
      </c>
    </row>
    <row r="49" customFormat="false" ht="24.75" hidden="false" customHeight="false" outlineLevel="0" collapsed="false">
      <c r="D49" s="0"/>
      <c r="M49" s="148"/>
      <c r="N49" s="148"/>
      <c r="P49" s="149"/>
      <c r="Q49" s="150"/>
      <c r="R49" s="149"/>
      <c r="S49" s="153"/>
      <c r="T49" s="150"/>
      <c r="U49" s="150"/>
      <c r="AV49" s="159" t="s">
        <v>105</v>
      </c>
      <c r="AW49" s="160" t="s">
        <v>262</v>
      </c>
      <c r="AX49" s="161" t="n">
        <v>6</v>
      </c>
      <c r="AY49" s="161" t="n">
        <v>5</v>
      </c>
      <c r="AZ49" s="161" t="n">
        <v>2</v>
      </c>
      <c r="BA49" s="161" t="n">
        <v>9</v>
      </c>
      <c r="BB49" s="161" t="n">
        <v>290000</v>
      </c>
      <c r="BC49" s="159" t="n">
        <v>1</v>
      </c>
      <c r="BD49" s="3" t="n">
        <f aca="false">LEN(AW49)</f>
        <v>80</v>
      </c>
    </row>
    <row r="50" customFormat="false" ht="24.75" hidden="false" customHeight="false" outlineLevel="0" collapsed="false">
      <c r="D50" s="0"/>
      <c r="M50" s="149"/>
      <c r="N50" s="149"/>
      <c r="P50" s="149"/>
      <c r="Q50" s="150"/>
      <c r="R50" s="149"/>
      <c r="S50" s="153"/>
      <c r="T50" s="150"/>
      <c r="U50" s="150"/>
      <c r="AV50" s="159" t="s">
        <v>133</v>
      </c>
      <c r="AW50" s="160" t="s">
        <v>263</v>
      </c>
      <c r="AX50" s="161" t="n">
        <v>6</v>
      </c>
      <c r="AY50" s="161" t="n">
        <v>2</v>
      </c>
      <c r="AZ50" s="161" t="n">
        <v>3</v>
      </c>
      <c r="BA50" s="161" t="n">
        <v>7</v>
      </c>
      <c r="BB50" s="161" t="n">
        <v>60000</v>
      </c>
      <c r="BC50" s="159" t="n">
        <v>1</v>
      </c>
      <c r="BD50" s="3" t="n">
        <f aca="false">LEN(AW50)</f>
        <v>69</v>
      </c>
    </row>
    <row r="51" customFormat="false" ht="24.75" hidden="false" customHeight="false" outlineLevel="0" collapsed="false">
      <c r="D51" s="0"/>
      <c r="M51" s="149"/>
      <c r="N51" s="149"/>
      <c r="P51" s="149"/>
      <c r="Q51" s="150"/>
      <c r="R51" s="149"/>
      <c r="S51" s="153"/>
      <c r="T51" s="150"/>
      <c r="U51" s="150"/>
      <c r="AV51" s="159" t="s">
        <v>169</v>
      </c>
      <c r="AW51" s="160" t="s">
        <v>264</v>
      </c>
      <c r="AX51" s="161" t="n">
        <v>4</v>
      </c>
      <c r="AY51" s="161" t="n">
        <v>3</v>
      </c>
      <c r="AZ51" s="161" t="n">
        <v>2</v>
      </c>
      <c r="BA51" s="161" t="n">
        <v>9</v>
      </c>
      <c r="BB51" s="161" t="n">
        <v>60000</v>
      </c>
      <c r="BC51" s="159" t="n">
        <v>1</v>
      </c>
      <c r="BD51" s="3" t="n">
        <f aca="false">LEN(AW51)</f>
        <v>61</v>
      </c>
    </row>
    <row r="52" customFormat="false" ht="24.75" hidden="false" customHeight="false" outlineLevel="0" collapsed="false">
      <c r="D52" s="0"/>
      <c r="M52" s="149"/>
      <c r="N52" s="149"/>
      <c r="P52" s="149"/>
      <c r="Q52" s="150"/>
      <c r="R52" s="149"/>
      <c r="S52" s="153"/>
      <c r="T52" s="150"/>
      <c r="U52" s="150"/>
      <c r="AV52" s="159" t="s">
        <v>120</v>
      </c>
      <c r="AW52" s="160" t="s">
        <v>265</v>
      </c>
      <c r="AX52" s="161" t="n">
        <v>5</v>
      </c>
      <c r="AY52" s="161" t="n">
        <v>5</v>
      </c>
      <c r="AZ52" s="161" t="n">
        <v>2</v>
      </c>
      <c r="BA52" s="161" t="n">
        <v>9</v>
      </c>
      <c r="BB52" s="161" t="n">
        <v>290000</v>
      </c>
      <c r="BC52" s="159" t="n">
        <v>1</v>
      </c>
      <c r="BD52" s="3" t="n">
        <f aca="false">LEN(AW52)</f>
        <v>82</v>
      </c>
    </row>
    <row r="53" customFormat="false" ht="15.75" hidden="false" customHeight="false" outlineLevel="0" collapsed="false">
      <c r="D53" s="0"/>
      <c r="M53" s="148"/>
      <c r="N53" s="148"/>
      <c r="P53" s="149" t="s">
        <v>48</v>
      </c>
      <c r="Q53" s="149" t="s">
        <v>48</v>
      </c>
      <c r="R53" s="149" t="s">
        <v>48</v>
      </c>
      <c r="S53" s="150"/>
      <c r="T53" s="150"/>
      <c r="U53" s="150"/>
      <c r="AV53" s="159" t="s">
        <v>117</v>
      </c>
      <c r="AW53" s="160" t="s">
        <v>266</v>
      </c>
      <c r="AX53" s="161" t="n">
        <v>6</v>
      </c>
      <c r="AY53" s="161" t="n">
        <v>5</v>
      </c>
      <c r="AZ53" s="161" t="n">
        <v>4</v>
      </c>
      <c r="BA53" s="161" t="n">
        <v>9</v>
      </c>
      <c r="BB53" s="161" t="n">
        <v>390000</v>
      </c>
      <c r="BC53" s="159" t="n">
        <v>1</v>
      </c>
      <c r="BD53" s="3" t="n">
        <f aca="false">LEN(AW53)</f>
        <v>52</v>
      </c>
    </row>
    <row r="54" customFormat="false" ht="15.75" hidden="false" customHeight="false" outlineLevel="0" collapsed="false">
      <c r="D54" s="0"/>
      <c r="M54" s="148"/>
      <c r="N54" s="148"/>
      <c r="P54" s="149"/>
      <c r="Q54" s="149"/>
      <c r="R54" s="149"/>
      <c r="S54" s="153"/>
      <c r="T54" s="150"/>
      <c r="U54" s="150"/>
      <c r="AV54" s="159" t="s">
        <v>137</v>
      </c>
      <c r="AW54" s="160" t="s">
        <v>267</v>
      </c>
      <c r="AX54" s="161" t="n">
        <v>6</v>
      </c>
      <c r="AY54" s="161" t="n">
        <v>3</v>
      </c>
      <c r="AZ54" s="161" t="n">
        <v>3</v>
      </c>
      <c r="BA54" s="161" t="n">
        <v>8</v>
      </c>
      <c r="BB54" s="161" t="n">
        <v>120000</v>
      </c>
      <c r="BC54" s="159" t="n">
        <v>1</v>
      </c>
      <c r="BD54" s="3" t="n">
        <f aca="false">LEN(AW54)</f>
        <v>43</v>
      </c>
    </row>
    <row r="55" customFormat="false" ht="24.75" hidden="false" customHeight="false" outlineLevel="0" collapsed="false">
      <c r="D55" s="0"/>
      <c r="M55" s="148"/>
      <c r="N55" s="148"/>
      <c r="P55" s="149" t="s">
        <v>48</v>
      </c>
      <c r="Q55" s="149" t="s">
        <v>48</v>
      </c>
      <c r="R55" s="149" t="s">
        <v>48</v>
      </c>
      <c r="S55" s="153" t="s">
        <v>48</v>
      </c>
      <c r="T55" s="150"/>
      <c r="U55" s="150"/>
      <c r="AV55" s="159" t="s">
        <v>126</v>
      </c>
      <c r="AW55" s="160" t="s">
        <v>268</v>
      </c>
      <c r="AX55" s="161" t="n">
        <v>2</v>
      </c>
      <c r="AY55" s="161" t="n">
        <v>7</v>
      </c>
      <c r="AZ55" s="161" t="n">
        <v>1</v>
      </c>
      <c r="BA55" s="161" t="n">
        <v>10</v>
      </c>
      <c r="BB55" s="161" t="n">
        <v>300000</v>
      </c>
      <c r="BC55" s="159" t="n">
        <v>1</v>
      </c>
      <c r="BD55" s="3" t="n">
        <f aca="false">LEN(AW55)</f>
        <v>79</v>
      </c>
    </row>
    <row r="56" customFormat="false" ht="24.75" hidden="false" customHeight="false" outlineLevel="0" collapsed="false">
      <c r="D56" s="0"/>
      <c r="M56" s="151"/>
      <c r="N56" s="151"/>
      <c r="P56" s="150" t="s">
        <v>48</v>
      </c>
      <c r="Q56" s="149" t="s">
        <v>48</v>
      </c>
      <c r="R56" s="149" t="s">
        <v>48</v>
      </c>
      <c r="S56" s="153"/>
      <c r="T56" s="150"/>
      <c r="U56" s="150"/>
      <c r="AV56" s="159" t="s">
        <v>144</v>
      </c>
      <c r="AW56" s="160" t="s">
        <v>269</v>
      </c>
      <c r="AX56" s="161" t="n">
        <v>7</v>
      </c>
      <c r="AY56" s="161" t="n">
        <v>3</v>
      </c>
      <c r="AZ56" s="161" t="n">
        <v>4</v>
      </c>
      <c r="BA56" s="161" t="n">
        <v>7</v>
      </c>
      <c r="BB56" s="161" t="n">
        <v>150000</v>
      </c>
      <c r="BC56" s="159" t="n">
        <v>1</v>
      </c>
      <c r="BD56" s="3" t="n">
        <f aca="false">LEN(AW56)</f>
        <v>70</v>
      </c>
    </row>
    <row r="57" customFormat="false" ht="24.75" hidden="false" customHeight="false" outlineLevel="0" collapsed="false">
      <c r="D57" s="162"/>
      <c r="E57" s="149"/>
      <c r="F57" s="149"/>
      <c r="G57" s="149"/>
      <c r="H57" s="149"/>
      <c r="I57" s="149"/>
      <c r="J57" s="149"/>
      <c r="K57" s="151"/>
      <c r="O57" s="150"/>
      <c r="P57" s="149"/>
      <c r="Q57" s="149"/>
      <c r="R57" s="153"/>
      <c r="S57" s="150"/>
      <c r="AV57" s="159" t="s">
        <v>156</v>
      </c>
      <c r="AW57" s="160" t="s">
        <v>270</v>
      </c>
      <c r="AX57" s="161" t="n">
        <v>8</v>
      </c>
      <c r="AY57" s="161" t="n">
        <v>3</v>
      </c>
      <c r="AZ57" s="161" t="n">
        <v>4</v>
      </c>
      <c r="BA57" s="161" t="n">
        <v>7</v>
      </c>
      <c r="BB57" s="161" t="n">
        <v>200000</v>
      </c>
      <c r="BC57" s="159" t="n">
        <v>1</v>
      </c>
      <c r="BD57" s="3" t="n">
        <f aca="false">LEN(AW57)</f>
        <v>63</v>
      </c>
    </row>
    <row r="58" customFormat="false" ht="24.75" hidden="false" customHeight="false" outlineLevel="0" collapsed="false">
      <c r="D58" s="162"/>
      <c r="E58" s="149"/>
      <c r="F58" s="149"/>
      <c r="G58" s="149"/>
      <c r="H58" s="149"/>
      <c r="I58" s="149"/>
      <c r="J58" s="149"/>
      <c r="K58" s="151"/>
      <c r="O58" s="150"/>
      <c r="P58" s="149"/>
      <c r="Q58" s="149"/>
      <c r="R58" s="153"/>
      <c r="S58" s="150"/>
      <c r="AV58" s="159" t="s">
        <v>164</v>
      </c>
      <c r="AW58" s="160" t="s">
        <v>271</v>
      </c>
      <c r="AX58" s="161" t="n">
        <v>4</v>
      </c>
      <c r="AY58" s="161" t="n">
        <v>7</v>
      </c>
      <c r="AZ58" s="161" t="n">
        <v>3</v>
      </c>
      <c r="BA58" s="161" t="n">
        <v>7</v>
      </c>
      <c r="BB58" s="161" t="n">
        <v>100000</v>
      </c>
      <c r="BC58" s="159" t="n">
        <v>1</v>
      </c>
      <c r="BD58" s="3" t="n">
        <f aca="false">LEN(AW58)</f>
        <v>82</v>
      </c>
    </row>
    <row r="59" customFormat="false" ht="15.75" hidden="false" customHeight="false" outlineLevel="0" collapsed="false">
      <c r="D59" s="0"/>
      <c r="K59" s="144"/>
      <c r="O59" s="144"/>
      <c r="P59" s="144"/>
      <c r="Q59" s="144"/>
      <c r="R59" s="144"/>
      <c r="AV59" s="159" t="s">
        <v>178</v>
      </c>
      <c r="AW59" s="160" t="s">
        <v>272</v>
      </c>
      <c r="AX59" s="161" t="n">
        <v>5</v>
      </c>
      <c r="AY59" s="161" t="n">
        <v>3</v>
      </c>
      <c r="AZ59" s="161" t="n">
        <v>2</v>
      </c>
      <c r="BA59" s="161" t="n">
        <v>8</v>
      </c>
      <c r="BB59" s="161" t="n">
        <v>130000</v>
      </c>
      <c r="BC59" s="159" t="n">
        <v>1</v>
      </c>
      <c r="BD59" s="3" t="n">
        <f aca="false">LEN(AW59)</f>
        <v>50</v>
      </c>
    </row>
    <row r="60" customFormat="false" ht="24.75" hidden="false" customHeight="false" outlineLevel="0" collapsed="false">
      <c r="D60" s="0"/>
      <c r="K60" s="144"/>
      <c r="O60" s="144"/>
      <c r="P60" s="144"/>
      <c r="Q60" s="144"/>
      <c r="R60" s="144"/>
      <c r="AV60" s="159" t="s">
        <v>180</v>
      </c>
      <c r="AW60" s="160" t="s">
        <v>273</v>
      </c>
      <c r="AX60" s="161" t="n">
        <v>4</v>
      </c>
      <c r="AY60" s="161" t="n">
        <v>7</v>
      </c>
      <c r="AZ60" s="161" t="n">
        <v>3</v>
      </c>
      <c r="BA60" s="161" t="n">
        <v>7</v>
      </c>
      <c r="BB60" s="161" t="n">
        <v>80000</v>
      </c>
      <c r="BC60" s="159" t="n">
        <v>1</v>
      </c>
      <c r="BD60" s="3" t="n">
        <f aca="false">LEN(AW60)</f>
        <v>65</v>
      </c>
    </row>
    <row r="61" customFormat="false" ht="15.75" hidden="false" customHeight="false" outlineLevel="0" collapsed="false">
      <c r="D61" s="0"/>
      <c r="K61" s="144"/>
      <c r="O61" s="144"/>
      <c r="P61" s="144"/>
      <c r="Q61" s="144"/>
      <c r="R61" s="144"/>
      <c r="AV61" s="159" t="s">
        <v>173</v>
      </c>
      <c r="AW61" s="160" t="s">
        <v>274</v>
      </c>
      <c r="AX61" s="161" t="n">
        <v>7</v>
      </c>
      <c r="AY61" s="161" t="n">
        <v>4</v>
      </c>
      <c r="AZ61" s="161" t="n">
        <v>3</v>
      </c>
      <c r="BA61" s="161" t="n">
        <v>8</v>
      </c>
      <c r="BB61" s="161" t="n">
        <v>210000</v>
      </c>
      <c r="BC61" s="159" t="n">
        <v>1</v>
      </c>
      <c r="BD61" s="3" t="n">
        <f aca="false">LEN(AW61)</f>
        <v>30</v>
      </c>
    </row>
    <row r="62" customFormat="false" ht="15.75" hidden="false" customHeight="false" outlineLevel="0" collapsed="false">
      <c r="D62" s="0"/>
      <c r="K62" s="144"/>
      <c r="O62" s="144"/>
      <c r="P62" s="144"/>
      <c r="Q62" s="144"/>
      <c r="R62" s="144"/>
      <c r="AV62" s="159" t="s">
        <v>140</v>
      </c>
      <c r="AW62" s="160" t="s">
        <v>275</v>
      </c>
      <c r="AX62" s="161" t="n">
        <v>6</v>
      </c>
      <c r="AY62" s="161" t="n">
        <v>6</v>
      </c>
      <c r="AZ62" s="161" t="n">
        <v>2</v>
      </c>
      <c r="BA62" s="161" t="n">
        <v>8</v>
      </c>
      <c r="BB62" s="161" t="n">
        <v>310000</v>
      </c>
      <c r="BC62" s="159" t="n">
        <v>1</v>
      </c>
      <c r="BD62" s="3" t="n">
        <f aca="false">LEN(AW62)</f>
        <v>46</v>
      </c>
    </row>
    <row r="63" customFormat="false" ht="15.75" hidden="false" customHeight="false" outlineLevel="0" collapsed="false">
      <c r="D63" s="0"/>
      <c r="K63" s="144"/>
      <c r="O63" s="144"/>
      <c r="P63" s="144"/>
      <c r="Q63" s="144"/>
      <c r="R63" s="144"/>
      <c r="AV63" s="159" t="s">
        <v>160</v>
      </c>
      <c r="AW63" s="160" t="s">
        <v>276</v>
      </c>
      <c r="AX63" s="161" t="n">
        <v>7</v>
      </c>
      <c r="AY63" s="161" t="n">
        <v>4</v>
      </c>
      <c r="AZ63" s="161" t="n">
        <v>4</v>
      </c>
      <c r="BA63" s="161" t="n">
        <v>8</v>
      </c>
      <c r="BB63" s="161" t="n">
        <v>320000</v>
      </c>
      <c r="BC63" s="159" t="n">
        <v>1</v>
      </c>
      <c r="BD63" s="3" t="n">
        <f aca="false">LEN(AW63)</f>
        <v>44</v>
      </c>
    </row>
    <row r="64" customFormat="false" ht="15.75" hidden="false" customHeight="false" outlineLevel="0" collapsed="false">
      <c r="D64" s="0"/>
      <c r="K64" s="144"/>
      <c r="O64" s="144"/>
      <c r="P64" s="144"/>
      <c r="Q64" s="144"/>
      <c r="R64" s="144"/>
      <c r="AV64" s="159" t="s">
        <v>191</v>
      </c>
      <c r="AW64" s="160" t="s">
        <v>277</v>
      </c>
      <c r="AX64" s="161" t="n">
        <v>5</v>
      </c>
      <c r="AY64" s="161" t="n">
        <v>4</v>
      </c>
      <c r="AZ64" s="161" t="n">
        <v>3</v>
      </c>
      <c r="BA64" s="161" t="n">
        <v>8</v>
      </c>
      <c r="BB64" s="161" t="n">
        <v>220000</v>
      </c>
      <c r="BC64" s="159" t="n">
        <v>1</v>
      </c>
      <c r="BD64" s="3" t="n">
        <f aca="false">LEN(AW64)</f>
        <v>60</v>
      </c>
    </row>
    <row r="65" customFormat="false" ht="15.75" hidden="false" customHeight="false" outlineLevel="0" collapsed="false">
      <c r="D65" s="0"/>
      <c r="K65" s="144"/>
      <c r="O65" s="144"/>
      <c r="P65" s="144"/>
      <c r="Q65" s="144"/>
      <c r="R65" s="144"/>
      <c r="AV65" s="159" t="s">
        <v>139</v>
      </c>
      <c r="AW65" s="160" t="s">
        <v>278</v>
      </c>
      <c r="AX65" s="161" t="n">
        <v>6</v>
      </c>
      <c r="AY65" s="161" t="n">
        <v>2</v>
      </c>
      <c r="AZ65" s="161" t="n">
        <v>4</v>
      </c>
      <c r="BA65" s="161" t="n">
        <v>7</v>
      </c>
      <c r="BB65" s="161" t="n">
        <v>0</v>
      </c>
      <c r="BC65" s="159" t="n">
        <v>1</v>
      </c>
      <c r="BD65" s="3" t="n">
        <f aca="false">LEN(AW65)</f>
        <v>33</v>
      </c>
    </row>
    <row r="66" customFormat="false" ht="15.75" hidden="false" customHeight="false" outlineLevel="0" collapsed="false">
      <c r="D66" s="0"/>
      <c r="K66" s="144"/>
      <c r="O66" s="144"/>
      <c r="P66" s="144"/>
      <c r="Q66" s="144"/>
      <c r="R66" s="144"/>
      <c r="AV66" s="159" t="s">
        <v>147</v>
      </c>
      <c r="AW66" s="160" t="s">
        <v>279</v>
      </c>
      <c r="AX66" s="161" t="n">
        <v>6</v>
      </c>
      <c r="AY66" s="161" t="n">
        <v>3</v>
      </c>
      <c r="AZ66" s="161" t="n">
        <v>2</v>
      </c>
      <c r="BA66" s="161" t="n">
        <v>7</v>
      </c>
      <c r="BB66" s="161" t="n">
        <v>120000</v>
      </c>
      <c r="BC66" s="159" t="n">
        <v>1</v>
      </c>
      <c r="BD66" s="3" t="n">
        <f aca="false">LEN(AW66)</f>
        <v>55</v>
      </c>
    </row>
    <row r="67" customFormat="false" ht="15.75" hidden="false" customHeight="false" outlineLevel="0" collapsed="false">
      <c r="D67" s="0"/>
      <c r="K67" s="144"/>
      <c r="O67" s="144"/>
      <c r="P67" s="144"/>
      <c r="Q67" s="144"/>
      <c r="R67" s="144"/>
      <c r="AV67" s="159" t="s">
        <v>186</v>
      </c>
      <c r="AW67" s="160" t="s">
        <v>280</v>
      </c>
      <c r="AX67" s="161" t="n">
        <v>9</v>
      </c>
      <c r="AY67" s="161" t="n">
        <v>3</v>
      </c>
      <c r="AZ67" s="161" t="n">
        <v>4</v>
      </c>
      <c r="BA67" s="161" t="n">
        <v>7</v>
      </c>
      <c r="BB67" s="161" t="n">
        <v>200000</v>
      </c>
      <c r="BC67" s="159" t="n">
        <v>1</v>
      </c>
      <c r="BD67" s="3" t="n">
        <f aca="false">LEN(AW67)</f>
        <v>52</v>
      </c>
    </row>
    <row r="68" customFormat="false" ht="15.75" hidden="false" customHeight="false" outlineLevel="0" collapsed="false">
      <c r="D68" s="0"/>
      <c r="K68" s="144"/>
      <c r="O68" s="144"/>
      <c r="P68" s="144"/>
      <c r="Q68" s="144"/>
      <c r="R68" s="144"/>
      <c r="AV68" s="159" t="s">
        <v>198</v>
      </c>
      <c r="AW68" s="160" t="s">
        <v>281</v>
      </c>
      <c r="AX68" s="161" t="n">
        <v>6</v>
      </c>
      <c r="AY68" s="161" t="n">
        <v>6</v>
      </c>
      <c r="AZ68" s="161" t="n">
        <v>3</v>
      </c>
      <c r="BA68" s="161" t="n">
        <v>8</v>
      </c>
      <c r="BB68" s="161" t="n">
        <v>340000</v>
      </c>
      <c r="BC68" s="159" t="n">
        <v>1</v>
      </c>
      <c r="BD68" s="3" t="n">
        <f aca="false">LEN(AW68)</f>
        <v>43</v>
      </c>
    </row>
    <row r="69" customFormat="false" ht="15.75" hidden="false" customHeight="false" outlineLevel="0" collapsed="false">
      <c r="C69" s="145"/>
      <c r="D69" s="0"/>
      <c r="K69" s="144"/>
      <c r="O69" s="144"/>
      <c r="P69" s="144"/>
      <c r="Q69" s="144"/>
      <c r="R69" s="144"/>
      <c r="AV69" s="159" t="s">
        <v>130</v>
      </c>
      <c r="AW69" s="160" t="s">
        <v>282</v>
      </c>
      <c r="AX69" s="161" t="n">
        <v>6</v>
      </c>
      <c r="AY69" s="161" t="n">
        <v>3</v>
      </c>
      <c r="AZ69" s="161" t="n">
        <v>3</v>
      </c>
      <c r="BA69" s="161" t="n">
        <v>8</v>
      </c>
      <c r="BB69" s="161" t="n">
        <v>110000</v>
      </c>
      <c r="BC69" s="159" t="n">
        <v>1</v>
      </c>
      <c r="BD69" s="3" t="n">
        <f aca="false">LEN(AW69)</f>
        <v>42</v>
      </c>
    </row>
    <row r="70" customFormat="false" ht="15.75" hidden="false" customHeight="false" outlineLevel="0" collapsed="false">
      <c r="D70" s="0"/>
      <c r="K70" s="144"/>
      <c r="O70" s="144"/>
      <c r="P70" s="144"/>
      <c r="Q70" s="144"/>
      <c r="R70" s="144"/>
      <c r="AV70" s="159" t="s">
        <v>148</v>
      </c>
      <c r="AW70" s="160" t="s">
        <v>283</v>
      </c>
      <c r="AX70" s="161" t="n">
        <v>8</v>
      </c>
      <c r="AY70" s="161" t="n">
        <v>2</v>
      </c>
      <c r="AZ70" s="161" t="n">
        <v>3</v>
      </c>
      <c r="BA70" s="161" t="n">
        <v>7</v>
      </c>
      <c r="BB70" s="161" t="n">
        <v>170000</v>
      </c>
      <c r="BC70" s="159" t="n">
        <v>1</v>
      </c>
      <c r="BD70" s="3" t="n">
        <f aca="false">LEN(AW70)</f>
        <v>53</v>
      </c>
    </row>
    <row r="71" customFormat="false" ht="15.75" hidden="false" customHeight="false" outlineLevel="0" collapsed="false">
      <c r="D71" s="0"/>
      <c r="K71" s="144"/>
      <c r="O71" s="144"/>
      <c r="P71" s="144"/>
      <c r="Q71" s="144"/>
      <c r="R71" s="144"/>
      <c r="AV71" s="159" t="s">
        <v>168</v>
      </c>
      <c r="AW71" s="160" t="s">
        <v>284</v>
      </c>
      <c r="AX71" s="161" t="n">
        <v>7</v>
      </c>
      <c r="AY71" s="161" t="n">
        <v>3</v>
      </c>
      <c r="AZ71" s="161" t="n">
        <v>4</v>
      </c>
      <c r="BA71" s="161" t="n">
        <v>7</v>
      </c>
      <c r="BB71" s="161" t="n">
        <v>210000</v>
      </c>
      <c r="BC71" s="159" t="n">
        <v>1</v>
      </c>
      <c r="BD71" s="3" t="n">
        <f aca="false">LEN(AW71)</f>
        <v>51</v>
      </c>
    </row>
    <row r="72" customFormat="false" ht="24.75" hidden="false" customHeight="false" outlineLevel="0" collapsed="false">
      <c r="D72" s="0"/>
      <c r="K72" s="144"/>
      <c r="O72" s="144"/>
      <c r="P72" s="144"/>
      <c r="Q72" s="144"/>
      <c r="R72" s="144"/>
      <c r="AV72" s="159" t="s">
        <v>154</v>
      </c>
      <c r="AW72" s="160" t="s">
        <v>285</v>
      </c>
      <c r="AX72" s="161" t="n">
        <v>6</v>
      </c>
      <c r="AY72" s="161" t="n">
        <v>5</v>
      </c>
      <c r="AZ72" s="161" t="n">
        <v>2</v>
      </c>
      <c r="BA72" s="161" t="n">
        <v>9</v>
      </c>
      <c r="BB72" s="161" t="n">
        <v>330000</v>
      </c>
      <c r="BC72" s="159" t="n">
        <v>1</v>
      </c>
      <c r="BD72" s="3" t="n">
        <f aca="false">LEN(AW72)</f>
        <v>70</v>
      </c>
    </row>
    <row r="73" customFormat="false" ht="15.75" hidden="false" customHeight="false" outlineLevel="0" collapsed="false">
      <c r="D73" s="0"/>
      <c r="K73" s="144"/>
      <c r="O73" s="144"/>
      <c r="P73" s="144"/>
      <c r="Q73" s="144"/>
      <c r="R73" s="144"/>
      <c r="AV73" s="159" t="s">
        <v>170</v>
      </c>
      <c r="AW73" s="160" t="s">
        <v>286</v>
      </c>
      <c r="AX73" s="161" t="n">
        <v>7</v>
      </c>
      <c r="AY73" s="161" t="n">
        <v>4</v>
      </c>
      <c r="AZ73" s="161" t="n">
        <v>4</v>
      </c>
      <c r="BA73" s="161" t="n">
        <v>8</v>
      </c>
      <c r="BB73" s="161" t="n">
        <v>260000</v>
      </c>
      <c r="BC73" s="159" t="n">
        <v>1</v>
      </c>
      <c r="BD73" s="3" t="n">
        <f aca="false">LEN(AW73)</f>
        <v>60</v>
      </c>
    </row>
    <row r="74" customFormat="false" ht="15.75" hidden="false" customHeight="false" outlineLevel="0" collapsed="false">
      <c r="D74" s="0"/>
      <c r="K74" s="144"/>
      <c r="O74" s="144"/>
      <c r="P74" s="144"/>
      <c r="Q74" s="144"/>
      <c r="R74" s="144"/>
      <c r="AV74" s="159" t="s">
        <v>161</v>
      </c>
      <c r="AW74" s="160" t="s">
        <v>287</v>
      </c>
      <c r="AX74" s="161" t="n">
        <v>7</v>
      </c>
      <c r="AY74" s="161" t="n">
        <v>2</v>
      </c>
      <c r="AZ74" s="161" t="n">
        <v>3</v>
      </c>
      <c r="BA74" s="161" t="n">
        <v>7</v>
      </c>
      <c r="BB74" s="161" t="n">
        <v>130000</v>
      </c>
      <c r="BC74" s="159" t="n">
        <v>1</v>
      </c>
      <c r="BD74" s="3" t="n">
        <f aca="false">LEN(AW74)</f>
        <v>50</v>
      </c>
    </row>
    <row r="75" customFormat="false" ht="15.75" hidden="false" customHeight="false" outlineLevel="0" collapsed="false">
      <c r="D75" s="0"/>
      <c r="K75" s="144"/>
      <c r="O75" s="144"/>
      <c r="P75" s="144"/>
      <c r="Q75" s="144"/>
      <c r="R75" s="144"/>
      <c r="AV75" s="159" t="s">
        <v>195</v>
      </c>
      <c r="AW75" s="160" t="s">
        <v>288</v>
      </c>
      <c r="AX75" s="161" t="n">
        <v>5</v>
      </c>
      <c r="AY75" s="161" t="n">
        <v>6</v>
      </c>
      <c r="AZ75" s="161" t="n">
        <v>1</v>
      </c>
      <c r="BA75" s="161" t="n">
        <v>8</v>
      </c>
      <c r="BB75" s="161" t="n">
        <v>330000</v>
      </c>
      <c r="BC75" s="159" t="n">
        <v>1</v>
      </c>
      <c r="BD75" s="3" t="n">
        <f aca="false">LEN(AW75)</f>
        <v>55</v>
      </c>
    </row>
    <row r="76" customFormat="false" ht="24.75" hidden="false" customHeight="false" outlineLevel="0" collapsed="false">
      <c r="D76" s="0"/>
      <c r="K76" s="144"/>
      <c r="O76" s="144"/>
      <c r="P76" s="144"/>
      <c r="Q76" s="144"/>
      <c r="R76" s="144"/>
      <c r="AV76" s="159" t="s">
        <v>172</v>
      </c>
      <c r="AW76" s="160" t="s">
        <v>289</v>
      </c>
      <c r="AX76" s="161" t="n">
        <v>7</v>
      </c>
      <c r="AY76" s="161" t="n">
        <v>3</v>
      </c>
      <c r="AZ76" s="161" t="n">
        <v>3</v>
      </c>
      <c r="BA76" s="161" t="n">
        <v>7</v>
      </c>
      <c r="BB76" s="161" t="n">
        <v>220000</v>
      </c>
      <c r="BC76" s="159" t="n">
        <v>1</v>
      </c>
      <c r="BD76" s="3" t="n">
        <f aca="false">LEN(AW76)</f>
        <v>74</v>
      </c>
    </row>
    <row r="77" customFormat="false" ht="15.75" hidden="false" customHeight="false" outlineLevel="0" collapsed="false">
      <c r="D77" s="0"/>
      <c r="K77" s="144"/>
      <c r="O77" s="144"/>
      <c r="P77" s="144"/>
      <c r="Q77" s="144"/>
      <c r="R77" s="144"/>
      <c r="AV77" s="159" t="s">
        <v>165</v>
      </c>
      <c r="AW77" s="160" t="s">
        <v>290</v>
      </c>
      <c r="AX77" s="161" t="n">
        <v>8</v>
      </c>
      <c r="AY77" s="161" t="n">
        <v>3</v>
      </c>
      <c r="AZ77" s="161" t="n">
        <v>3</v>
      </c>
      <c r="BA77" s="161" t="n">
        <v>7</v>
      </c>
      <c r="BB77" s="161" t="n">
        <v>180000</v>
      </c>
      <c r="BC77" s="159" t="n">
        <v>1</v>
      </c>
      <c r="BD77" s="3" t="n">
        <f aca="false">LEN(AW77)</f>
        <v>41</v>
      </c>
    </row>
    <row r="78" customFormat="false" ht="15.75" hidden="false" customHeight="false" outlineLevel="0" collapsed="false">
      <c r="D78" s="0"/>
      <c r="K78" s="144"/>
      <c r="O78" s="144"/>
      <c r="P78" s="144"/>
      <c r="Q78" s="144"/>
      <c r="R78" s="144"/>
      <c r="AV78" s="159" t="s">
        <v>179</v>
      </c>
      <c r="AW78" s="160" t="s">
        <v>291</v>
      </c>
      <c r="AX78" s="161" t="n">
        <v>8</v>
      </c>
      <c r="AY78" s="161" t="n">
        <v>3</v>
      </c>
      <c r="AZ78" s="161" t="n">
        <v>5</v>
      </c>
      <c r="BA78" s="161" t="n">
        <v>7</v>
      </c>
      <c r="BB78" s="161" t="n">
        <v>260000</v>
      </c>
      <c r="BC78" s="159" t="n">
        <v>1</v>
      </c>
      <c r="BD78" s="3" t="n">
        <f aca="false">LEN(AW78)</f>
        <v>50</v>
      </c>
    </row>
    <row r="79" customFormat="false" ht="15.75" hidden="false" customHeight="false" outlineLevel="0" collapsed="false">
      <c r="D79" s="0"/>
      <c r="K79" s="144"/>
      <c r="O79" s="144"/>
      <c r="P79" s="144"/>
      <c r="Q79" s="144"/>
      <c r="R79" s="144"/>
      <c r="AV79" s="159" t="s">
        <v>167</v>
      </c>
      <c r="AW79" s="160" t="s">
        <v>292</v>
      </c>
      <c r="AX79" s="161" t="n">
        <v>6</v>
      </c>
      <c r="AY79" s="161" t="n">
        <v>3</v>
      </c>
      <c r="AZ79" s="161" t="n">
        <v>3</v>
      </c>
      <c r="BA79" s="161" t="n">
        <v>9</v>
      </c>
      <c r="BB79" s="161" t="n">
        <v>150000</v>
      </c>
      <c r="BC79" s="159" t="n">
        <v>1</v>
      </c>
      <c r="BD79" s="3" t="n">
        <f aca="false">LEN(AW79)</f>
        <v>46</v>
      </c>
    </row>
    <row r="80" customFormat="false" ht="15.75" hidden="false" customHeight="false" outlineLevel="0" collapsed="false">
      <c r="D80" s="0"/>
      <c r="K80" s="144"/>
      <c r="O80" s="144"/>
      <c r="P80" s="144"/>
      <c r="Q80" s="144"/>
      <c r="R80" s="144"/>
      <c r="AV80" s="159" t="s">
        <v>176</v>
      </c>
      <c r="AW80" s="160" t="s">
        <v>293</v>
      </c>
      <c r="AX80" s="161" t="n">
        <v>5</v>
      </c>
      <c r="AY80" s="161" t="n">
        <v>5</v>
      </c>
      <c r="AZ80" s="161" t="n">
        <v>3</v>
      </c>
      <c r="BA80" s="161" t="n">
        <v>9</v>
      </c>
      <c r="BB80" s="161" t="n">
        <v>300000</v>
      </c>
      <c r="BC80" s="159" t="n">
        <v>1</v>
      </c>
      <c r="BD80" s="3" t="n">
        <f aca="false">LEN(AW80)</f>
        <v>39</v>
      </c>
    </row>
    <row r="81" customFormat="false" ht="24.75" hidden="false" customHeight="false" outlineLevel="0" collapsed="false">
      <c r="D81" s="0"/>
      <c r="K81" s="144"/>
      <c r="O81" s="144"/>
      <c r="P81" s="144"/>
      <c r="Q81" s="144"/>
      <c r="R81" s="144"/>
      <c r="AV81" s="159" t="s">
        <v>162</v>
      </c>
      <c r="AW81" s="160" t="s">
        <v>294</v>
      </c>
      <c r="AX81" s="161" t="n">
        <v>8</v>
      </c>
      <c r="AY81" s="161" t="n">
        <v>3</v>
      </c>
      <c r="AZ81" s="161" t="n">
        <v>3</v>
      </c>
      <c r="BA81" s="161" t="n">
        <v>8</v>
      </c>
      <c r="BB81" s="161" t="n">
        <v>220000</v>
      </c>
      <c r="BC81" s="159" t="n">
        <v>1</v>
      </c>
      <c r="BD81" s="3" t="n">
        <f aca="false">LEN(AW81)</f>
        <v>81</v>
      </c>
    </row>
    <row r="82" customFormat="false" ht="15.75" hidden="false" customHeight="false" outlineLevel="0" collapsed="false">
      <c r="D82" s="0"/>
      <c r="K82" s="144"/>
      <c r="O82" s="144"/>
      <c r="P82" s="144"/>
      <c r="Q82" s="144"/>
      <c r="R82" s="144"/>
      <c r="AV82" s="159" t="s">
        <v>189</v>
      </c>
      <c r="AW82" s="160" t="s">
        <v>295</v>
      </c>
      <c r="AX82" s="161" t="n">
        <v>5</v>
      </c>
      <c r="AY82" s="161" t="n">
        <v>4</v>
      </c>
      <c r="AZ82" s="161" t="n">
        <v>3</v>
      </c>
      <c r="BA82" s="161" t="n">
        <v>8</v>
      </c>
      <c r="BB82" s="161" t="n">
        <v>130000</v>
      </c>
      <c r="BC82" s="159" t="n">
        <v>1</v>
      </c>
      <c r="BD82" s="3" t="n">
        <f aca="false">LEN(AW82)</f>
        <v>30</v>
      </c>
    </row>
    <row r="83" customFormat="false" ht="15.75" hidden="false" customHeight="false" outlineLevel="0" collapsed="false">
      <c r="D83" s="0"/>
      <c r="K83" s="144"/>
      <c r="O83" s="144"/>
      <c r="P83" s="144"/>
      <c r="Q83" s="144"/>
      <c r="R83" s="144"/>
      <c r="AV83" s="159" t="s">
        <v>183</v>
      </c>
      <c r="AW83" s="160" t="s">
        <v>296</v>
      </c>
      <c r="AX83" s="161" t="n">
        <v>4</v>
      </c>
      <c r="AY83" s="161" t="n">
        <v>5</v>
      </c>
      <c r="AZ83" s="161" t="n">
        <v>2</v>
      </c>
      <c r="BA83" s="161" t="n">
        <v>9</v>
      </c>
      <c r="BB83" s="161" t="n">
        <v>260000</v>
      </c>
      <c r="BC83" s="159" t="n">
        <v>1</v>
      </c>
      <c r="BD83" s="3" t="n">
        <f aca="false">LEN(AW83)</f>
        <v>25</v>
      </c>
    </row>
    <row r="84" customFormat="false" ht="15.75" hidden="false" customHeight="false" outlineLevel="0" collapsed="false">
      <c r="D84" s="0"/>
      <c r="K84" s="144"/>
      <c r="O84" s="144"/>
      <c r="P84" s="144"/>
      <c r="Q84" s="144"/>
      <c r="R84" s="144"/>
      <c r="AV84" s="159" t="s">
        <v>146</v>
      </c>
      <c r="AW84" s="160" t="s">
        <v>297</v>
      </c>
      <c r="AX84" s="161" t="n">
        <v>6</v>
      </c>
      <c r="AY84" s="161" t="n">
        <v>6</v>
      </c>
      <c r="AZ84" s="161" t="n">
        <v>3</v>
      </c>
      <c r="BA84" s="161" t="n">
        <v>10</v>
      </c>
      <c r="BB84" s="161" t="n">
        <v>430000</v>
      </c>
      <c r="BC84" s="159" t="n">
        <v>1</v>
      </c>
      <c r="BD84" s="3" t="n">
        <f aca="false">LEN(AW84)</f>
        <v>55</v>
      </c>
    </row>
    <row r="85" customFormat="false" ht="15.75" hidden="false" customHeight="false" outlineLevel="0" collapsed="false">
      <c r="D85" s="0"/>
      <c r="K85" s="144"/>
      <c r="O85" s="144"/>
      <c r="P85" s="144"/>
      <c r="Q85" s="144"/>
      <c r="R85" s="144"/>
      <c r="AV85" s="159" t="s">
        <v>177</v>
      </c>
      <c r="AW85" s="160" t="s">
        <v>298</v>
      </c>
      <c r="AX85" s="161" t="n">
        <v>6</v>
      </c>
      <c r="AY85" s="161" t="n">
        <v>2</v>
      </c>
      <c r="AZ85" s="161" t="n">
        <v>3</v>
      </c>
      <c r="BA85" s="161" t="n">
        <v>7</v>
      </c>
      <c r="BB85" s="161" t="n">
        <v>130000</v>
      </c>
      <c r="BC85" s="159" t="n">
        <v>1</v>
      </c>
      <c r="BD85" s="3" t="n">
        <f aca="false">LEN(AW85)</f>
        <v>52</v>
      </c>
    </row>
    <row r="86" customFormat="false" ht="15.75" hidden="false" customHeight="false" outlineLevel="0" collapsed="false">
      <c r="D86" s="0"/>
      <c r="K86" s="144"/>
      <c r="O86" s="144"/>
      <c r="P86" s="144"/>
      <c r="Q86" s="144"/>
      <c r="R86" s="144"/>
      <c r="AV86" s="159" t="s">
        <v>182</v>
      </c>
      <c r="AW86" s="160" t="s">
        <v>299</v>
      </c>
      <c r="AX86" s="161" t="n">
        <v>7</v>
      </c>
      <c r="AY86" s="161" t="n">
        <v>4</v>
      </c>
      <c r="AZ86" s="161" t="n">
        <v>4</v>
      </c>
      <c r="BA86" s="161" t="n">
        <v>8</v>
      </c>
      <c r="BB86" s="161" t="n">
        <v>230000</v>
      </c>
      <c r="BC86" s="159" t="n">
        <v>1</v>
      </c>
      <c r="BD86" s="3" t="n">
        <f aca="false">LEN(AW86)</f>
        <v>40</v>
      </c>
    </row>
    <row r="87" customFormat="false" ht="15.75" hidden="false" customHeight="false" outlineLevel="0" collapsed="false">
      <c r="D87" s="0"/>
      <c r="K87" s="144"/>
      <c r="O87" s="144"/>
      <c r="P87" s="144"/>
      <c r="Q87" s="144"/>
      <c r="R87" s="144"/>
      <c r="AV87" s="159" t="s">
        <v>159</v>
      </c>
      <c r="AW87" s="160" t="s">
        <v>300</v>
      </c>
      <c r="AX87" s="161" t="n">
        <v>5</v>
      </c>
      <c r="AY87" s="161" t="n">
        <v>3</v>
      </c>
      <c r="AZ87" s="161" t="n">
        <v>3</v>
      </c>
      <c r="BA87" s="161" t="n">
        <v>6</v>
      </c>
      <c r="BB87" s="161" t="n">
        <v>140000</v>
      </c>
      <c r="BC87" s="159" t="n">
        <v>1</v>
      </c>
      <c r="BD87" s="3" t="n">
        <f aca="false">LEN(AW87)</f>
        <v>57</v>
      </c>
    </row>
    <row r="88" customFormat="false" ht="24.75" hidden="false" customHeight="false" outlineLevel="0" collapsed="false">
      <c r="D88" s="0"/>
      <c r="K88" s="144"/>
      <c r="O88" s="144"/>
      <c r="P88" s="144"/>
      <c r="Q88" s="144"/>
      <c r="R88" s="144"/>
      <c r="AV88" s="159" t="s">
        <v>185</v>
      </c>
      <c r="AW88" s="160" t="s">
        <v>301</v>
      </c>
      <c r="AX88" s="161" t="n">
        <v>8</v>
      </c>
      <c r="AY88" s="161" t="n">
        <v>2</v>
      </c>
      <c r="AZ88" s="161" t="n">
        <v>4</v>
      </c>
      <c r="BA88" s="161" t="n">
        <v>7</v>
      </c>
      <c r="BB88" s="161" t="n">
        <v>250000</v>
      </c>
      <c r="BC88" s="159" t="n">
        <v>1</v>
      </c>
      <c r="BD88" s="3" t="n">
        <f aca="false">LEN(AW88)</f>
        <v>85</v>
      </c>
    </row>
    <row r="89" customFormat="false" ht="15.75" hidden="false" customHeight="false" outlineLevel="0" collapsed="false">
      <c r="D89" s="0"/>
      <c r="K89" s="144"/>
      <c r="O89" s="144"/>
      <c r="P89" s="144"/>
      <c r="Q89" s="144"/>
      <c r="R89" s="144"/>
      <c r="AV89" s="159" t="s">
        <v>184</v>
      </c>
      <c r="AW89" s="160" t="s">
        <v>302</v>
      </c>
      <c r="AX89" s="161" t="n">
        <v>5</v>
      </c>
      <c r="AY89" s="161" t="n">
        <v>6</v>
      </c>
      <c r="AZ89" s="161" t="n">
        <v>1</v>
      </c>
      <c r="BA89" s="161" t="n">
        <v>9</v>
      </c>
      <c r="BB89" s="161" t="n">
        <v>380000</v>
      </c>
      <c r="BC89" s="159" t="n">
        <v>1</v>
      </c>
      <c r="BD89" s="3" t="n">
        <f aca="false">LEN(AW89)</f>
        <v>55</v>
      </c>
    </row>
    <row r="90" customFormat="false" ht="15.75" hidden="false" customHeight="false" outlineLevel="0" collapsed="false">
      <c r="D90" s="0"/>
      <c r="K90" s="144"/>
      <c r="O90" s="144"/>
      <c r="P90" s="144"/>
      <c r="Q90" s="144"/>
      <c r="R90" s="144"/>
      <c r="AV90" s="159" t="s">
        <v>190</v>
      </c>
      <c r="AW90" s="160" t="s">
        <v>303</v>
      </c>
      <c r="AX90" s="161" t="n">
        <v>7</v>
      </c>
      <c r="AY90" s="161" t="n">
        <v>3</v>
      </c>
      <c r="AZ90" s="161" t="n">
        <v>3</v>
      </c>
      <c r="BA90" s="161" t="n">
        <v>7</v>
      </c>
      <c r="BB90" s="161" t="n">
        <v>200000</v>
      </c>
      <c r="BC90" s="159" t="n">
        <v>1</v>
      </c>
      <c r="BD90" s="3" t="n">
        <f aca="false">LEN(AW90)</f>
        <v>41</v>
      </c>
    </row>
    <row r="91" customFormat="false" ht="15.75" hidden="false" customHeight="false" outlineLevel="0" collapsed="false">
      <c r="D91" s="0"/>
      <c r="K91" s="144"/>
      <c r="O91" s="144"/>
      <c r="P91" s="144"/>
      <c r="Q91" s="144"/>
      <c r="R91" s="144"/>
      <c r="AV91" s="159" t="s">
        <v>197</v>
      </c>
      <c r="AW91" s="160" t="s">
        <v>304</v>
      </c>
      <c r="AX91" s="161" t="n">
        <v>4</v>
      </c>
      <c r="AY91" s="161" t="n">
        <v>6</v>
      </c>
      <c r="AZ91" s="161" t="n">
        <v>1</v>
      </c>
      <c r="BA91" s="161" t="n">
        <v>9</v>
      </c>
      <c r="BB91" s="161" t="n">
        <v>270000</v>
      </c>
      <c r="BC91" s="159" t="n">
        <v>1</v>
      </c>
      <c r="BD91" s="3" t="n">
        <f aca="false">LEN(AW91)</f>
        <v>55</v>
      </c>
    </row>
    <row r="92" customFormat="false" ht="15.75" hidden="false" customHeight="false" outlineLevel="0" collapsed="false">
      <c r="D92" s="0"/>
      <c r="K92" s="144"/>
      <c r="O92" s="144"/>
      <c r="P92" s="144"/>
      <c r="Q92" s="144"/>
      <c r="R92" s="144"/>
      <c r="AV92" s="159" t="s">
        <v>175</v>
      </c>
      <c r="AW92" s="160" t="s">
        <v>305</v>
      </c>
      <c r="AX92" s="161" t="n">
        <v>8</v>
      </c>
      <c r="AY92" s="161" t="n">
        <v>3</v>
      </c>
      <c r="AZ92" s="161" t="n">
        <v>5</v>
      </c>
      <c r="BA92" s="161" t="n">
        <v>7</v>
      </c>
      <c r="BB92" s="161" t="n">
        <v>250000</v>
      </c>
      <c r="BC92" s="159" t="n">
        <v>1</v>
      </c>
      <c r="BD92" s="3" t="n">
        <f aca="false">LEN(AW92)</f>
        <v>47</v>
      </c>
    </row>
    <row r="93" customFormat="false" ht="24.75" hidden="false" customHeight="false" outlineLevel="0" collapsed="false">
      <c r="D93" s="0"/>
      <c r="K93" s="144"/>
      <c r="O93" s="144"/>
      <c r="P93" s="144"/>
      <c r="Q93" s="144"/>
      <c r="R93" s="144"/>
      <c r="AV93" s="159" t="s">
        <v>196</v>
      </c>
      <c r="AW93" s="160" t="s">
        <v>306</v>
      </c>
      <c r="AX93" s="161" t="n">
        <v>7</v>
      </c>
      <c r="AY93" s="161" t="n">
        <v>2</v>
      </c>
      <c r="AZ93" s="161" t="n">
        <v>3</v>
      </c>
      <c r="BA93" s="161" t="n">
        <v>7</v>
      </c>
      <c r="BB93" s="161" t="n">
        <v>150000</v>
      </c>
      <c r="BC93" s="159" t="n">
        <v>1</v>
      </c>
      <c r="BD93" s="3" t="n">
        <f aca="false">LEN(AW93)</f>
        <v>85</v>
      </c>
    </row>
    <row r="94" customFormat="false" ht="24.75" hidden="false" customHeight="false" outlineLevel="0" collapsed="false">
      <c r="D94" s="0"/>
      <c r="K94" s="144"/>
      <c r="O94" s="144"/>
      <c r="P94" s="144"/>
      <c r="Q94" s="144"/>
      <c r="R94" s="144"/>
      <c r="AV94" s="159" t="s">
        <v>193</v>
      </c>
      <c r="AW94" s="160" t="s">
        <v>307</v>
      </c>
      <c r="AX94" s="161" t="n">
        <v>6</v>
      </c>
      <c r="AY94" s="161" t="n">
        <v>4</v>
      </c>
      <c r="AZ94" s="161" t="n">
        <v>2</v>
      </c>
      <c r="BA94" s="161" t="n">
        <v>8</v>
      </c>
      <c r="BB94" s="161" t="n">
        <v>220000</v>
      </c>
      <c r="BC94" s="159" t="n">
        <v>1</v>
      </c>
      <c r="BD94" s="3" t="n">
        <f aca="false">LEN(AW94)</f>
        <v>64</v>
      </c>
    </row>
    <row r="95" customFormat="false" ht="15.75" hidden="false" customHeight="false" outlineLevel="0" collapsed="false">
      <c r="D95" s="0"/>
      <c r="K95" s="144"/>
      <c r="O95" s="144"/>
      <c r="P95" s="144"/>
      <c r="Q95" s="144"/>
      <c r="R95" s="144"/>
      <c r="AV95" s="159" t="s">
        <v>202</v>
      </c>
      <c r="AW95" s="160" t="s">
        <v>308</v>
      </c>
      <c r="AX95" s="161" t="n">
        <v>9</v>
      </c>
      <c r="AY95" s="161" t="n">
        <v>2</v>
      </c>
      <c r="AZ95" s="161" t="n">
        <v>4</v>
      </c>
      <c r="BA95" s="161" t="n">
        <v>7</v>
      </c>
      <c r="BB95" s="161" t="n">
        <v>160000</v>
      </c>
      <c r="BC95" s="159" t="n">
        <v>1</v>
      </c>
      <c r="BD95" s="3" t="n">
        <f aca="false">LEN(AW95)</f>
        <v>46</v>
      </c>
    </row>
    <row r="96" customFormat="false" ht="24.75" hidden="false" customHeight="false" outlineLevel="0" collapsed="false">
      <c r="D96" s="0"/>
      <c r="K96" s="144"/>
      <c r="O96" s="144"/>
      <c r="P96" s="144"/>
      <c r="Q96" s="144"/>
      <c r="R96" s="144"/>
      <c r="AV96" s="159" t="s">
        <v>200</v>
      </c>
      <c r="AW96" s="160" t="s">
        <v>309</v>
      </c>
      <c r="AX96" s="161" t="n">
        <v>6</v>
      </c>
      <c r="AY96" s="161" t="n">
        <v>3</v>
      </c>
      <c r="AZ96" s="161" t="n">
        <v>2</v>
      </c>
      <c r="BA96" s="161" t="n">
        <v>7</v>
      </c>
      <c r="BB96" s="161" t="n">
        <v>80000</v>
      </c>
      <c r="BC96" s="159" t="n">
        <v>1</v>
      </c>
      <c r="BD96" s="3" t="n">
        <f aca="false">LEN(AW96)</f>
        <v>72</v>
      </c>
    </row>
    <row r="97" customFormat="false" ht="15.75" hidden="false" customHeight="false" outlineLevel="0" collapsed="false">
      <c r="D97" s="0"/>
      <c r="K97" s="144"/>
      <c r="O97" s="144"/>
      <c r="P97" s="144"/>
      <c r="Q97" s="144"/>
      <c r="R97" s="144"/>
      <c r="AV97" s="159" t="s">
        <v>194</v>
      </c>
      <c r="AW97" s="160" t="s">
        <v>310</v>
      </c>
      <c r="AX97" s="161" t="n">
        <v>7</v>
      </c>
      <c r="AY97" s="161" t="n">
        <v>4</v>
      </c>
      <c r="AZ97" s="161" t="n">
        <v>1</v>
      </c>
      <c r="BA97" s="161" t="n">
        <v>9</v>
      </c>
      <c r="BB97" s="161" t="n">
        <v>250000</v>
      </c>
      <c r="BC97" s="159" t="n">
        <v>1</v>
      </c>
      <c r="BD97" s="3" t="n">
        <f aca="false">LEN(AW97)</f>
        <v>37</v>
      </c>
    </row>
    <row r="98" customFormat="false" ht="24.75" hidden="false" customHeight="false" outlineLevel="0" collapsed="false">
      <c r="D98" s="0"/>
      <c r="K98" s="144"/>
      <c r="O98" s="144"/>
      <c r="P98" s="144"/>
      <c r="Q98" s="144"/>
      <c r="R98" s="144"/>
      <c r="AV98" s="159" t="s">
        <v>192</v>
      </c>
      <c r="AW98" s="160" t="s">
        <v>311</v>
      </c>
      <c r="AX98" s="161" t="n">
        <v>6</v>
      </c>
      <c r="AY98" s="161" t="n">
        <v>3</v>
      </c>
      <c r="AZ98" s="161" t="n">
        <v>4</v>
      </c>
      <c r="BA98" s="161" t="n">
        <v>8</v>
      </c>
      <c r="BB98" s="161" t="n">
        <v>180000</v>
      </c>
      <c r="BC98" s="159" t="n">
        <v>1</v>
      </c>
      <c r="BD98" s="3" t="n">
        <f aca="false">LEN(AW98)</f>
        <v>70</v>
      </c>
    </row>
    <row r="99" customFormat="false" ht="15.75" hidden="false" customHeight="false" outlineLevel="0" collapsed="false">
      <c r="D99" s="0"/>
      <c r="K99" s="144"/>
      <c r="O99" s="144"/>
      <c r="P99" s="144"/>
      <c r="Q99" s="144"/>
      <c r="R99" s="144"/>
      <c r="AV99" s="159" t="s">
        <v>201</v>
      </c>
      <c r="AW99" s="160" t="s">
        <v>295</v>
      </c>
      <c r="AX99" s="161" t="n">
        <v>5</v>
      </c>
      <c r="AY99" s="161" t="n">
        <v>3</v>
      </c>
      <c r="AZ99" s="161" t="n">
        <v>3</v>
      </c>
      <c r="BA99" s="161" t="n">
        <v>9</v>
      </c>
      <c r="BB99" s="161" t="n">
        <v>100000</v>
      </c>
      <c r="BC99" s="159" t="n">
        <v>1</v>
      </c>
      <c r="BD99" s="3" t="n">
        <f aca="false">LEN(AW99)</f>
        <v>30</v>
      </c>
    </row>
    <row r="100" customFormat="false" ht="15.75" hidden="false" customHeight="false" outlineLevel="0" collapsed="false">
      <c r="D100" s="0"/>
      <c r="K100" s="144"/>
      <c r="O100" s="144"/>
      <c r="P100" s="144"/>
      <c r="Q100" s="144"/>
      <c r="R100" s="144"/>
      <c r="AV100" s="159" t="s">
        <v>203</v>
      </c>
      <c r="AW100" s="160" t="s">
        <v>312</v>
      </c>
      <c r="AX100" s="161" t="n">
        <v>6</v>
      </c>
      <c r="AY100" s="161" t="n">
        <v>4</v>
      </c>
      <c r="AZ100" s="161" t="n">
        <v>3</v>
      </c>
      <c r="BA100" s="161" t="n">
        <v>9</v>
      </c>
      <c r="BB100" s="161" t="n">
        <v>290000</v>
      </c>
      <c r="BC100" s="159" t="n">
        <v>1</v>
      </c>
      <c r="BD100" s="3" t="n">
        <f aca="false">LEN(AW100)</f>
        <v>47</v>
      </c>
    </row>
    <row r="101" customFormat="false" ht="15.75" hidden="false" customHeight="false" outlineLevel="0" collapsed="false">
      <c r="D101" s="0"/>
      <c r="K101" s="144"/>
      <c r="O101" s="144"/>
      <c r="P101" s="144"/>
      <c r="Q101" s="144"/>
      <c r="R101" s="144"/>
      <c r="AV101" s="159" t="s">
        <v>187</v>
      </c>
      <c r="AW101" s="160" t="s">
        <v>313</v>
      </c>
      <c r="AX101" s="161" t="n">
        <v>8</v>
      </c>
      <c r="AY101" s="161" t="n">
        <v>4</v>
      </c>
      <c r="AZ101" s="161" t="n">
        <v>3</v>
      </c>
      <c r="BA101" s="161" t="n">
        <v>8</v>
      </c>
      <c r="BB101" s="161" t="n">
        <v>240000</v>
      </c>
      <c r="BC101" s="159" t="n">
        <v>1</v>
      </c>
      <c r="BD101" s="3" t="n">
        <f aca="false">LEN(AW101)</f>
        <v>50</v>
      </c>
    </row>
    <row r="102" customFormat="false" ht="15.75" hidden="false" customHeight="false" outlineLevel="0" collapsed="false">
      <c r="D102" s="0"/>
      <c r="K102" s="144"/>
      <c r="O102" s="144"/>
      <c r="P102" s="144"/>
      <c r="Q102" s="144"/>
      <c r="R102" s="144"/>
      <c r="AV102" s="159" t="s">
        <v>171</v>
      </c>
      <c r="AW102" s="160" t="s">
        <v>314</v>
      </c>
      <c r="AX102" s="161" t="n">
        <v>5</v>
      </c>
      <c r="AY102" s="161" t="n">
        <v>4</v>
      </c>
      <c r="AZ102" s="161" t="n">
        <v>3</v>
      </c>
      <c r="BA102" s="161" t="n">
        <v>8</v>
      </c>
      <c r="BB102" s="161" t="n">
        <v>150000</v>
      </c>
      <c r="BC102" s="159" t="n">
        <v>1</v>
      </c>
      <c r="BD102" s="3" t="n">
        <f aca="false">LEN(AW102)</f>
        <v>40</v>
      </c>
    </row>
    <row r="103" customFormat="false" ht="15.75" hidden="false" customHeight="false" outlineLevel="0" collapsed="false">
      <c r="D103" s="0"/>
      <c r="K103" s="144"/>
      <c r="O103" s="144"/>
      <c r="P103" s="144"/>
      <c r="Q103" s="144"/>
      <c r="R103" s="144"/>
      <c r="AV103" s="159" t="s">
        <v>181</v>
      </c>
      <c r="AW103" s="160" t="s">
        <v>315</v>
      </c>
      <c r="AX103" s="161" t="n">
        <v>6</v>
      </c>
      <c r="AY103" s="161" t="n">
        <v>4</v>
      </c>
      <c r="AZ103" s="161" t="n">
        <v>3</v>
      </c>
      <c r="BA103" s="161" t="n">
        <v>8</v>
      </c>
      <c r="BB103" s="161" t="n">
        <v>270000</v>
      </c>
      <c r="BC103" s="159" t="n">
        <v>1</v>
      </c>
      <c r="BD103" s="3" t="n">
        <f aca="false">LEN(AW103)</f>
        <v>53</v>
      </c>
    </row>
    <row r="104" customFormat="false" ht="24.75" hidden="false" customHeight="false" outlineLevel="0" collapsed="false">
      <c r="D104" s="0"/>
      <c r="K104" s="144"/>
      <c r="O104" s="144"/>
      <c r="P104" s="144"/>
      <c r="Q104" s="144"/>
      <c r="R104" s="144"/>
      <c r="AV104" s="159" t="s">
        <v>199</v>
      </c>
      <c r="AW104" s="160" t="s">
        <v>316</v>
      </c>
      <c r="AX104" s="161" t="n">
        <v>4</v>
      </c>
      <c r="AY104" s="161" t="n">
        <v>4</v>
      </c>
      <c r="AZ104" s="161" t="n">
        <v>3</v>
      </c>
      <c r="BA104" s="161" t="n">
        <v>9</v>
      </c>
      <c r="BB104" s="161" t="n">
        <v>90000</v>
      </c>
      <c r="BC104" s="159" t="n">
        <v>1</v>
      </c>
      <c r="BD104" s="3" t="n">
        <f aca="false">LEN(AW104)</f>
        <v>76</v>
      </c>
    </row>
    <row r="105" customFormat="false" ht="15.75" hidden="false" customHeight="false" outlineLevel="0" collapsed="false">
      <c r="D105" s="0"/>
      <c r="K105" s="144"/>
      <c r="O105" s="144"/>
      <c r="P105" s="144"/>
      <c r="Q105" s="144"/>
      <c r="R105" s="144"/>
      <c r="AV105" s="159" t="s">
        <v>50</v>
      </c>
      <c r="AW105" s="160" t="s">
        <v>317</v>
      </c>
      <c r="AX105" s="161" t="n">
        <v>6</v>
      </c>
      <c r="AY105" s="161" t="n">
        <v>3</v>
      </c>
      <c r="AZ105" s="161" t="n">
        <v>3</v>
      </c>
      <c r="BA105" s="161" t="n">
        <v>7</v>
      </c>
      <c r="BB105" s="161" t="n">
        <v>90000</v>
      </c>
      <c r="BC105" s="159" t="n">
        <v>4</v>
      </c>
      <c r="BD105" s="3" t="n">
        <f aca="false">LEN(AW105)</f>
        <v>12</v>
      </c>
    </row>
    <row r="106" customFormat="false" ht="15.75" hidden="false" customHeight="false" outlineLevel="0" collapsed="false">
      <c r="D106" s="0"/>
      <c r="K106" s="144"/>
      <c r="O106" s="144"/>
      <c r="P106" s="144"/>
      <c r="Q106" s="144"/>
      <c r="R106" s="144"/>
      <c r="AV106" s="159" t="s">
        <v>74</v>
      </c>
      <c r="AW106" s="160" t="s">
        <v>318</v>
      </c>
      <c r="AX106" s="161" t="n">
        <v>6</v>
      </c>
      <c r="AY106" s="161" t="n">
        <v>3</v>
      </c>
      <c r="AZ106" s="161" t="n">
        <v>3</v>
      </c>
      <c r="BA106" s="161" t="n">
        <v>7</v>
      </c>
      <c r="BB106" s="161" t="n">
        <v>70000</v>
      </c>
      <c r="BC106" s="159" t="n">
        <v>2</v>
      </c>
      <c r="BD106" s="3" t="n">
        <f aca="false">LEN(AW106)</f>
        <v>12</v>
      </c>
    </row>
    <row r="107" customFormat="false" ht="15.75" hidden="false" customHeight="false" outlineLevel="0" collapsed="false">
      <c r="D107" s="0"/>
      <c r="K107" s="144"/>
      <c r="O107" s="144"/>
      <c r="P107" s="144"/>
      <c r="Q107" s="144"/>
      <c r="R107" s="144"/>
      <c r="AV107" s="159" t="s">
        <v>97</v>
      </c>
      <c r="AW107" s="160" t="s">
        <v>319</v>
      </c>
      <c r="AX107" s="161" t="n">
        <v>6</v>
      </c>
      <c r="AY107" s="161" t="n">
        <v>3</v>
      </c>
      <c r="AZ107" s="161" t="n">
        <v>3</v>
      </c>
      <c r="BA107" s="161" t="n">
        <v>7</v>
      </c>
      <c r="BB107" s="161" t="n">
        <v>50000</v>
      </c>
      <c r="BC107" s="159" t="n">
        <v>16</v>
      </c>
      <c r="BD107" s="3" t="n">
        <f aca="false">LEN(AW107)</f>
        <v>5</v>
      </c>
    </row>
    <row r="108" customFormat="false" ht="15.75" hidden="false" customHeight="false" outlineLevel="0" collapsed="false">
      <c r="D108" s="0"/>
      <c r="K108" s="144"/>
      <c r="O108" s="144"/>
      <c r="P108" s="144"/>
      <c r="Q108" s="144"/>
      <c r="R108" s="144"/>
      <c r="AV108" s="159" t="s">
        <v>119</v>
      </c>
      <c r="AW108" s="160" t="s">
        <v>320</v>
      </c>
      <c r="AX108" s="161" t="n">
        <v>6</v>
      </c>
      <c r="AY108" s="161" t="n">
        <v>3</v>
      </c>
      <c r="AZ108" s="161" t="n">
        <v>3</v>
      </c>
      <c r="BA108" s="161" t="n">
        <v>7</v>
      </c>
      <c r="BB108" s="161" t="n">
        <v>70000</v>
      </c>
      <c r="BC108" s="159" t="n">
        <v>2</v>
      </c>
      <c r="BD108" s="3" t="n">
        <f aca="false">LEN(AW108)</f>
        <v>11</v>
      </c>
    </row>
    <row r="109" customFormat="false" ht="15.75" hidden="false" customHeight="false" outlineLevel="0" collapsed="false">
      <c r="D109" s="0"/>
      <c r="K109" s="144"/>
      <c r="O109" s="144"/>
      <c r="P109" s="144"/>
      <c r="Q109" s="144"/>
      <c r="R109" s="144"/>
      <c r="AV109" s="159" t="s">
        <v>54</v>
      </c>
      <c r="AW109" s="160" t="s">
        <v>321</v>
      </c>
      <c r="AX109" s="161" t="n">
        <v>6</v>
      </c>
      <c r="AY109" s="161" t="n">
        <v>3</v>
      </c>
      <c r="AZ109" s="161" t="n">
        <v>4</v>
      </c>
      <c r="BA109" s="161" t="n">
        <v>7</v>
      </c>
      <c r="BB109" s="161" t="n">
        <v>90000</v>
      </c>
      <c r="BC109" s="159" t="n">
        <v>2</v>
      </c>
      <c r="BD109" s="3" t="n">
        <f aca="false">LEN(AW109)</f>
        <v>15</v>
      </c>
    </row>
    <row r="110" customFormat="false" ht="24.75" hidden="false" customHeight="false" outlineLevel="0" collapsed="false">
      <c r="D110" s="0"/>
      <c r="K110" s="144"/>
      <c r="O110" s="144"/>
      <c r="P110" s="144"/>
      <c r="Q110" s="144"/>
      <c r="R110" s="144"/>
      <c r="AV110" s="159" t="s">
        <v>72</v>
      </c>
      <c r="AW110" s="160" t="s">
        <v>322</v>
      </c>
      <c r="AX110" s="161" t="n">
        <v>4</v>
      </c>
      <c r="AY110" s="161" t="n">
        <v>5</v>
      </c>
      <c r="AZ110" s="161" t="n">
        <v>1</v>
      </c>
      <c r="BA110" s="161" t="n">
        <v>9</v>
      </c>
      <c r="BB110" s="161" t="n">
        <v>140000</v>
      </c>
      <c r="BC110" s="159" t="n">
        <v>1</v>
      </c>
      <c r="BD110" s="3" t="n">
        <f aca="false">LEN(AW110)</f>
        <v>84</v>
      </c>
    </row>
    <row r="111" customFormat="false" ht="15.75" hidden="false" customHeight="false" outlineLevel="0" collapsed="false">
      <c r="D111" s="0"/>
      <c r="K111" s="144"/>
      <c r="O111" s="144"/>
      <c r="P111" s="144"/>
      <c r="Q111" s="144"/>
      <c r="R111" s="144"/>
      <c r="AV111" s="159" t="s">
        <v>51</v>
      </c>
      <c r="AW111" s="160" t="s">
        <v>323</v>
      </c>
      <c r="AX111" s="161" t="n">
        <v>6</v>
      </c>
      <c r="AY111" s="161" t="n">
        <v>3</v>
      </c>
      <c r="AZ111" s="161" t="n">
        <v>3</v>
      </c>
      <c r="BA111" s="161" t="n">
        <v>8</v>
      </c>
      <c r="BB111" s="161" t="n">
        <v>60000</v>
      </c>
      <c r="BC111" s="159" t="n">
        <v>16</v>
      </c>
      <c r="BD111" s="3" t="n">
        <f aca="false">LEN(AW111)</f>
        <v>5</v>
      </c>
    </row>
    <row r="112" customFormat="false" ht="15.75" hidden="false" customHeight="false" outlineLevel="0" collapsed="false">
      <c r="D112" s="0"/>
      <c r="K112" s="144"/>
      <c r="O112" s="144"/>
      <c r="P112" s="144"/>
      <c r="Q112" s="144"/>
      <c r="R112" s="144"/>
      <c r="AV112" s="159" t="s">
        <v>324</v>
      </c>
      <c r="AW112" s="160"/>
      <c r="AX112" s="161" t="n">
        <v>4</v>
      </c>
      <c r="AY112" s="161" t="n">
        <v>4</v>
      </c>
      <c r="AZ112" s="161" t="n">
        <v>2</v>
      </c>
      <c r="BA112" s="161" t="n">
        <v>9</v>
      </c>
      <c r="BB112" s="161" t="n">
        <v>80000</v>
      </c>
      <c r="BC112" s="159" t="n">
        <v>4</v>
      </c>
      <c r="BD112" s="3" t="n">
        <f aca="false">LEN(AW112)</f>
        <v>0</v>
      </c>
    </row>
    <row r="113" customFormat="false" ht="15.75" hidden="false" customHeight="false" outlineLevel="0" collapsed="false">
      <c r="D113" s="0"/>
      <c r="K113" s="144"/>
      <c r="O113" s="144"/>
      <c r="P113" s="144"/>
      <c r="Q113" s="144"/>
      <c r="R113" s="144"/>
      <c r="AV113" s="159" t="s">
        <v>85</v>
      </c>
      <c r="AW113" s="160" t="s">
        <v>325</v>
      </c>
      <c r="AX113" s="161" t="n">
        <v>6</v>
      </c>
      <c r="AY113" s="161" t="n">
        <v>3</v>
      </c>
      <c r="AZ113" s="161" t="n">
        <v>2</v>
      </c>
      <c r="BA113" s="161" t="n">
        <v>8</v>
      </c>
      <c r="BB113" s="161" t="n">
        <v>90000</v>
      </c>
      <c r="BC113" s="159" t="n">
        <v>2</v>
      </c>
      <c r="BD113" s="3" t="n">
        <f aca="false">LEN(AW113)</f>
        <v>19</v>
      </c>
    </row>
    <row r="114" customFormat="false" ht="15.75" hidden="false" customHeight="false" outlineLevel="0" collapsed="false">
      <c r="D114" s="0"/>
      <c r="K114" s="144"/>
      <c r="O114" s="144"/>
      <c r="P114" s="144"/>
      <c r="Q114" s="144"/>
      <c r="R114" s="144"/>
      <c r="AV114" s="159" t="s">
        <v>81</v>
      </c>
      <c r="AW114" s="160" t="s">
        <v>326</v>
      </c>
      <c r="AX114" s="161" t="n">
        <v>6</v>
      </c>
      <c r="AY114" s="161" t="n">
        <v>2</v>
      </c>
      <c r="AZ114" s="161" t="n">
        <v>3</v>
      </c>
      <c r="BA114" s="161" t="n">
        <v>7</v>
      </c>
      <c r="BB114" s="161" t="n">
        <v>40000</v>
      </c>
      <c r="BC114" s="159" t="n">
        <v>1</v>
      </c>
      <c r="BD114" s="3" t="n">
        <f aca="false">LEN(AW114)</f>
        <v>39</v>
      </c>
    </row>
    <row r="115" customFormat="false" ht="15.75" hidden="false" customHeight="false" outlineLevel="0" collapsed="false">
      <c r="D115" s="0"/>
      <c r="K115" s="144"/>
      <c r="O115" s="144"/>
      <c r="P115" s="144"/>
      <c r="Q115" s="144"/>
      <c r="R115" s="144"/>
      <c r="AV115" s="159" t="s">
        <v>52</v>
      </c>
      <c r="AW115" s="160" t="s">
        <v>327</v>
      </c>
      <c r="AX115" s="161" t="n">
        <v>6</v>
      </c>
      <c r="AY115" s="161" t="n">
        <v>4</v>
      </c>
      <c r="AZ115" s="161" t="n">
        <v>2</v>
      </c>
      <c r="BA115" s="161" t="n">
        <v>9</v>
      </c>
      <c r="BB115" s="161" t="n">
        <v>130000</v>
      </c>
      <c r="BC115" s="159" t="n">
        <v>2</v>
      </c>
      <c r="BD115" s="3" t="n">
        <f aca="false">LEN(AW115)</f>
        <v>30</v>
      </c>
    </row>
    <row r="116" customFormat="false" ht="15.75" hidden="false" customHeight="false" outlineLevel="0" collapsed="false">
      <c r="D116" s="0"/>
      <c r="K116" s="144"/>
      <c r="O116" s="144"/>
      <c r="P116" s="144"/>
      <c r="Q116" s="144"/>
      <c r="R116" s="144"/>
      <c r="AV116" s="159" t="s">
        <v>76</v>
      </c>
      <c r="AW116" s="160" t="s">
        <v>328</v>
      </c>
      <c r="AX116" s="161" t="n">
        <v>4</v>
      </c>
      <c r="AY116" s="161" t="n">
        <v>3</v>
      </c>
      <c r="AZ116" s="161" t="n">
        <v>2</v>
      </c>
      <c r="BA116" s="161" t="n">
        <v>9</v>
      </c>
      <c r="BB116" s="161" t="n">
        <v>70000</v>
      </c>
      <c r="BC116" s="159" t="n">
        <v>6</v>
      </c>
      <c r="BD116" s="3" t="n">
        <f aca="false">LEN(AW116)</f>
        <v>26</v>
      </c>
    </row>
    <row r="117" customFormat="false" ht="15.75" hidden="false" customHeight="false" outlineLevel="0" collapsed="false">
      <c r="D117" s="0"/>
      <c r="K117" s="144"/>
      <c r="O117" s="144"/>
      <c r="P117" s="144"/>
      <c r="Q117" s="144"/>
      <c r="R117" s="144"/>
      <c r="AV117" s="159" t="s">
        <v>75</v>
      </c>
      <c r="AW117" s="160"/>
      <c r="AX117" s="161" t="n">
        <v>5</v>
      </c>
      <c r="AY117" s="161" t="n">
        <v>4</v>
      </c>
      <c r="AZ117" s="161" t="n">
        <v>3</v>
      </c>
      <c r="BA117" s="161" t="n">
        <v>9</v>
      </c>
      <c r="BB117" s="161" t="n">
        <v>100000</v>
      </c>
      <c r="BC117" s="159" t="n">
        <v>4</v>
      </c>
      <c r="BD117" s="3" t="n">
        <f aca="false">LEN(AW117)</f>
        <v>0</v>
      </c>
    </row>
    <row r="118" customFormat="false" ht="15.75" hidden="false" customHeight="false" outlineLevel="0" collapsed="false">
      <c r="D118" s="0"/>
      <c r="K118" s="144"/>
      <c r="O118" s="144"/>
      <c r="P118" s="144"/>
      <c r="Q118" s="144"/>
      <c r="R118" s="144"/>
      <c r="AV118" s="159" t="s">
        <v>78</v>
      </c>
      <c r="AW118" s="160" t="s">
        <v>329</v>
      </c>
      <c r="AX118" s="161" t="n">
        <v>7</v>
      </c>
      <c r="AY118" s="161" t="n">
        <v>3</v>
      </c>
      <c r="AZ118" s="161" t="n">
        <v>4</v>
      </c>
      <c r="BA118" s="161" t="n">
        <v>8</v>
      </c>
      <c r="BB118" s="161" t="n">
        <v>100000</v>
      </c>
      <c r="BC118" s="159" t="n">
        <v>4</v>
      </c>
      <c r="BD118" s="3" t="n">
        <f aca="false">LEN(AW118)</f>
        <v>5</v>
      </c>
    </row>
    <row r="119" customFormat="false" ht="15.75" hidden="false" customHeight="false" outlineLevel="0" collapsed="false">
      <c r="D119" s="0"/>
      <c r="K119" s="144"/>
      <c r="O119" s="144"/>
      <c r="P119" s="144"/>
      <c r="Q119" s="144"/>
      <c r="R119" s="144"/>
      <c r="AV119" s="159" t="s">
        <v>101</v>
      </c>
      <c r="AW119" s="160"/>
      <c r="AX119" s="161" t="n">
        <v>6</v>
      </c>
      <c r="AY119" s="161" t="n">
        <v>3</v>
      </c>
      <c r="AZ119" s="161" t="n">
        <v>4</v>
      </c>
      <c r="BA119" s="161" t="n">
        <v>8</v>
      </c>
      <c r="BB119" s="161" t="n">
        <v>70000</v>
      </c>
      <c r="BC119" s="159" t="n">
        <v>16</v>
      </c>
      <c r="BD119" s="3" t="n">
        <f aca="false">LEN(AW119)</f>
        <v>0</v>
      </c>
    </row>
    <row r="120" customFormat="false" ht="15.75" hidden="false" customHeight="false" outlineLevel="0" collapsed="false">
      <c r="D120" s="0"/>
      <c r="K120" s="144"/>
      <c r="O120" s="144"/>
      <c r="P120" s="144"/>
      <c r="Q120" s="144"/>
      <c r="R120" s="144"/>
      <c r="AV120" s="159" t="s">
        <v>122</v>
      </c>
      <c r="AW120" s="160" t="s">
        <v>330</v>
      </c>
      <c r="AX120" s="161" t="n">
        <v>7</v>
      </c>
      <c r="AY120" s="161" t="n">
        <v>3</v>
      </c>
      <c r="AZ120" s="161" t="n">
        <v>4</v>
      </c>
      <c r="BA120" s="161" t="n">
        <v>7</v>
      </c>
      <c r="BB120" s="161" t="n">
        <v>80000</v>
      </c>
      <c r="BC120" s="159" t="n">
        <v>2</v>
      </c>
      <c r="BD120" s="3" t="n">
        <f aca="false">LEN(AW120)</f>
        <v>8</v>
      </c>
    </row>
    <row r="121" customFormat="false" ht="24.75" hidden="false" customHeight="false" outlineLevel="0" collapsed="false">
      <c r="D121" s="0"/>
      <c r="K121" s="144"/>
      <c r="O121" s="144"/>
      <c r="P121" s="144"/>
      <c r="Q121" s="144"/>
      <c r="R121" s="144"/>
      <c r="AV121" s="159" t="s">
        <v>143</v>
      </c>
      <c r="AW121" s="160" t="s">
        <v>331</v>
      </c>
      <c r="AX121" s="161" t="n">
        <v>4</v>
      </c>
      <c r="AY121" s="161" t="n">
        <v>7</v>
      </c>
      <c r="AZ121" s="161" t="n">
        <v>1</v>
      </c>
      <c r="BA121" s="161" t="n">
        <v>10</v>
      </c>
      <c r="BB121" s="161" t="n">
        <v>160000</v>
      </c>
      <c r="BC121" s="159" t="n">
        <v>1</v>
      </c>
      <c r="BD121" s="3" t="n">
        <f aca="false">LEN(AW121)</f>
        <v>76</v>
      </c>
    </row>
    <row r="122" customFormat="false" ht="15.75" hidden="false" customHeight="false" outlineLevel="0" collapsed="false">
      <c r="D122" s="0"/>
      <c r="K122" s="144"/>
      <c r="O122" s="144"/>
      <c r="P122" s="144"/>
      <c r="Q122" s="144"/>
      <c r="R122" s="144"/>
      <c r="AV122" s="159" t="s">
        <v>55</v>
      </c>
      <c r="AW122" s="160" t="s">
        <v>332</v>
      </c>
      <c r="AX122" s="161" t="n">
        <v>5</v>
      </c>
      <c r="AY122" s="161" t="n">
        <v>3</v>
      </c>
      <c r="AZ122" s="161" t="n">
        <v>3</v>
      </c>
      <c r="BA122" s="161" t="n">
        <v>9</v>
      </c>
      <c r="BB122" s="161" t="n">
        <v>80000</v>
      </c>
      <c r="BC122" s="159" t="n">
        <v>2</v>
      </c>
      <c r="BD122" s="3" t="n">
        <f aca="false">LEN(AW122)</f>
        <v>18</v>
      </c>
    </row>
    <row r="123" customFormat="false" ht="15.75" hidden="false" customHeight="false" outlineLevel="0" collapsed="false">
      <c r="D123" s="0"/>
      <c r="K123" s="144"/>
      <c r="O123" s="144"/>
      <c r="P123" s="144"/>
      <c r="Q123" s="144"/>
      <c r="R123" s="144"/>
      <c r="AV123" s="159" t="s">
        <v>79</v>
      </c>
      <c r="AW123" s="160" t="s">
        <v>328</v>
      </c>
      <c r="AX123" s="161" t="n">
        <v>4</v>
      </c>
      <c r="AY123" s="161" t="n">
        <v>3</v>
      </c>
      <c r="AZ123" s="161" t="n">
        <v>2</v>
      </c>
      <c r="BA123" s="161" t="n">
        <v>9</v>
      </c>
      <c r="BB123" s="161" t="n">
        <v>70000</v>
      </c>
      <c r="BC123" s="159" t="n">
        <v>16</v>
      </c>
      <c r="BD123" s="3" t="n">
        <f aca="false">LEN(AW123)</f>
        <v>26</v>
      </c>
    </row>
    <row r="124" customFormat="false" ht="15.75" hidden="false" customHeight="false" outlineLevel="0" collapsed="false">
      <c r="D124" s="0"/>
      <c r="K124" s="144"/>
      <c r="O124" s="144"/>
      <c r="P124" s="144"/>
      <c r="Q124" s="144"/>
      <c r="R124" s="144"/>
      <c r="AV124" s="159" t="s">
        <v>102</v>
      </c>
      <c r="AW124" s="160" t="s">
        <v>333</v>
      </c>
      <c r="AX124" s="161" t="n">
        <v>6</v>
      </c>
      <c r="AY124" s="161" t="n">
        <v>3</v>
      </c>
      <c r="AZ124" s="161" t="n">
        <v>3</v>
      </c>
      <c r="BA124" s="161" t="n">
        <v>8</v>
      </c>
      <c r="BB124" s="161" t="n">
        <v>80000</v>
      </c>
      <c r="BC124" s="159" t="n">
        <v>2</v>
      </c>
      <c r="BD124" s="3" t="n">
        <f aca="false">LEN(AW124)</f>
        <v>23</v>
      </c>
    </row>
    <row r="125" customFormat="false" ht="15.75" hidden="false" customHeight="false" outlineLevel="0" collapsed="false">
      <c r="D125" s="0"/>
      <c r="K125" s="144"/>
      <c r="O125" s="144"/>
      <c r="P125" s="144"/>
      <c r="Q125" s="144"/>
      <c r="R125" s="144"/>
      <c r="AV125" s="159" t="s">
        <v>56</v>
      </c>
      <c r="AW125" s="160" t="s">
        <v>334</v>
      </c>
      <c r="AX125" s="161" t="n">
        <v>7</v>
      </c>
      <c r="AY125" s="161" t="n">
        <v>3</v>
      </c>
      <c r="AZ125" s="161" t="n">
        <v>4</v>
      </c>
      <c r="BA125" s="161" t="n">
        <v>8</v>
      </c>
      <c r="BB125" s="161" t="n">
        <v>110000</v>
      </c>
      <c r="BC125" s="159" t="n">
        <v>2</v>
      </c>
      <c r="BD125" s="3" t="n">
        <f aca="false">LEN(AW125)</f>
        <v>16</v>
      </c>
    </row>
    <row r="126" customFormat="false" ht="15.75" hidden="false" customHeight="false" outlineLevel="0" collapsed="false">
      <c r="D126" s="0"/>
      <c r="K126" s="144"/>
      <c r="O126" s="144"/>
      <c r="P126" s="144"/>
      <c r="Q126" s="144"/>
      <c r="R126" s="144"/>
      <c r="AV126" s="159" t="s">
        <v>80</v>
      </c>
      <c r="AW126" s="160" t="s">
        <v>335</v>
      </c>
      <c r="AX126" s="161" t="n">
        <v>8</v>
      </c>
      <c r="AY126" s="161" t="n">
        <v>3</v>
      </c>
      <c r="AZ126" s="161" t="n">
        <v>4</v>
      </c>
      <c r="BA126" s="161" t="n">
        <v>7</v>
      </c>
      <c r="BB126" s="161" t="n">
        <v>100000</v>
      </c>
      <c r="BC126" s="159" t="n">
        <v>4</v>
      </c>
      <c r="BD126" s="3" t="n">
        <f aca="false">LEN(AW126)</f>
        <v>22</v>
      </c>
    </row>
    <row r="127" customFormat="false" ht="15.75" hidden="false" customHeight="false" outlineLevel="0" collapsed="false">
      <c r="D127" s="0"/>
      <c r="K127" s="144"/>
      <c r="O127" s="144"/>
      <c r="P127" s="144"/>
      <c r="Q127" s="144"/>
      <c r="R127" s="144"/>
      <c r="AV127" s="159" t="s">
        <v>103</v>
      </c>
      <c r="AW127" s="160"/>
      <c r="AX127" s="161" t="n">
        <v>6</v>
      </c>
      <c r="AY127" s="161" t="n">
        <v>3</v>
      </c>
      <c r="AZ127" s="161" t="n">
        <v>4</v>
      </c>
      <c r="BA127" s="161" t="n">
        <v>7</v>
      </c>
      <c r="BB127" s="161" t="n">
        <v>60000</v>
      </c>
      <c r="BC127" s="159" t="n">
        <v>16</v>
      </c>
      <c r="BD127" s="3" t="n">
        <f aca="false">LEN(AW127)</f>
        <v>0</v>
      </c>
    </row>
    <row r="128" customFormat="false" ht="15.75" hidden="false" customHeight="false" outlineLevel="0" collapsed="false">
      <c r="D128" s="0"/>
      <c r="K128" s="144"/>
      <c r="O128" s="144"/>
      <c r="P128" s="144"/>
      <c r="Q128" s="144"/>
      <c r="R128" s="144"/>
      <c r="AV128" s="159" t="s">
        <v>124</v>
      </c>
      <c r="AW128" s="160" t="s">
        <v>336</v>
      </c>
      <c r="AX128" s="161" t="n">
        <v>6</v>
      </c>
      <c r="AY128" s="161" t="n">
        <v>3</v>
      </c>
      <c r="AZ128" s="161" t="n">
        <v>4</v>
      </c>
      <c r="BA128" s="161" t="n">
        <v>7</v>
      </c>
      <c r="BB128" s="161" t="n">
        <v>70000</v>
      </c>
      <c r="BC128" s="159" t="n">
        <v>2</v>
      </c>
      <c r="BD128" s="3" t="n">
        <f aca="false">LEN(AW128)</f>
        <v>4</v>
      </c>
    </row>
    <row r="129" customFormat="false" ht="15.75" hidden="false" customHeight="false" outlineLevel="0" collapsed="false">
      <c r="D129" s="0"/>
      <c r="K129" s="144"/>
      <c r="O129" s="144"/>
      <c r="P129" s="144"/>
      <c r="Q129" s="144"/>
      <c r="R129" s="144"/>
      <c r="AV129" s="159" t="s">
        <v>104</v>
      </c>
      <c r="AW129" s="160" t="s">
        <v>337</v>
      </c>
      <c r="AX129" s="161" t="n">
        <v>3</v>
      </c>
      <c r="AY129" s="161" t="n">
        <v>7</v>
      </c>
      <c r="AZ129" s="161" t="n">
        <v>3</v>
      </c>
      <c r="BA129" s="161" t="n">
        <v>7</v>
      </c>
      <c r="BB129" s="161" t="n">
        <v>70000</v>
      </c>
      <c r="BC129" s="159" t="n">
        <v>1</v>
      </c>
      <c r="BD129" s="3" t="n">
        <f aca="false">LEN(AW129)</f>
        <v>45</v>
      </c>
    </row>
    <row r="130" customFormat="false" ht="15.75" hidden="false" customHeight="false" outlineLevel="0" collapsed="false">
      <c r="D130" s="0"/>
      <c r="K130" s="144"/>
      <c r="O130" s="144"/>
      <c r="P130" s="144"/>
      <c r="Q130" s="144"/>
      <c r="R130" s="144"/>
      <c r="AV130" s="159" t="s">
        <v>61</v>
      </c>
      <c r="AW130" s="160" t="s">
        <v>338</v>
      </c>
      <c r="AX130" s="161" t="n">
        <v>4</v>
      </c>
      <c r="AY130" s="161" t="n">
        <v>4</v>
      </c>
      <c r="AZ130" s="161" t="n">
        <v>2</v>
      </c>
      <c r="BA130" s="161" t="n">
        <v>9</v>
      </c>
      <c r="BB130" s="161" t="n">
        <v>110000</v>
      </c>
      <c r="BC130" s="159" t="n">
        <v>2</v>
      </c>
      <c r="BD130" s="3" t="n">
        <f aca="false">LEN(AW130)</f>
        <v>37</v>
      </c>
    </row>
    <row r="131" customFormat="false" ht="15.75" hidden="false" customHeight="false" outlineLevel="0" collapsed="false">
      <c r="D131" s="0"/>
      <c r="K131" s="144"/>
      <c r="O131" s="144"/>
      <c r="P131" s="144"/>
      <c r="Q131" s="144"/>
      <c r="R131" s="144"/>
      <c r="AV131" s="159" t="s">
        <v>68</v>
      </c>
      <c r="AW131" s="160" t="s">
        <v>319</v>
      </c>
      <c r="AX131" s="161" t="n">
        <v>7</v>
      </c>
      <c r="AY131" s="161" t="n">
        <v>3</v>
      </c>
      <c r="AZ131" s="161" t="n">
        <v>3</v>
      </c>
      <c r="BA131" s="161" t="n">
        <v>7</v>
      </c>
      <c r="BB131" s="161" t="n">
        <v>70000</v>
      </c>
      <c r="BC131" s="159" t="n">
        <v>4</v>
      </c>
      <c r="BD131" s="3" t="n">
        <f aca="false">LEN(AW131)</f>
        <v>5</v>
      </c>
    </row>
    <row r="132" customFormat="false" ht="15.75" hidden="false" customHeight="false" outlineLevel="0" collapsed="false">
      <c r="D132" s="0"/>
      <c r="K132" s="144"/>
      <c r="O132" s="144"/>
      <c r="P132" s="144"/>
      <c r="Q132" s="144"/>
      <c r="R132" s="144"/>
      <c r="AV132" s="159" t="s">
        <v>13</v>
      </c>
      <c r="AW132" s="160" t="s">
        <v>339</v>
      </c>
      <c r="AX132" s="161" t="n">
        <v>6</v>
      </c>
      <c r="AY132" s="161" t="n">
        <v>2</v>
      </c>
      <c r="AZ132" s="161" t="n">
        <v>3</v>
      </c>
      <c r="BA132" s="161" t="n">
        <v>7</v>
      </c>
      <c r="BB132" s="161" t="n">
        <v>40000</v>
      </c>
      <c r="BC132" s="159" t="n">
        <v>16</v>
      </c>
      <c r="BD132" s="3" t="n">
        <f aca="false">LEN(AW132)</f>
        <v>27</v>
      </c>
    </row>
    <row r="133" customFormat="false" ht="15.75" hidden="false" customHeight="false" outlineLevel="0" collapsed="false">
      <c r="D133" s="0"/>
      <c r="K133" s="144"/>
      <c r="O133" s="144"/>
      <c r="P133" s="144"/>
      <c r="Q133" s="144"/>
      <c r="R133" s="144"/>
      <c r="AV133" s="159" t="s">
        <v>66</v>
      </c>
      <c r="AW133" s="160" t="s">
        <v>319</v>
      </c>
      <c r="AX133" s="161" t="n">
        <v>9</v>
      </c>
      <c r="AY133" s="161" t="n">
        <v>2</v>
      </c>
      <c r="AZ133" s="161" t="n">
        <v>4</v>
      </c>
      <c r="BA133" s="161" t="n">
        <v>7</v>
      </c>
      <c r="BB133" s="161" t="n">
        <v>80000</v>
      </c>
      <c r="BC133" s="159" t="n">
        <v>4</v>
      </c>
      <c r="BD133" s="3" t="n">
        <f aca="false">LEN(AW133)</f>
        <v>5</v>
      </c>
    </row>
    <row r="134" customFormat="false" ht="15.75" hidden="false" customHeight="false" outlineLevel="0" collapsed="false">
      <c r="D134" s="0"/>
      <c r="K134" s="144"/>
      <c r="O134" s="144"/>
      <c r="P134" s="144"/>
      <c r="Q134" s="144"/>
      <c r="R134" s="144"/>
      <c r="AV134" s="159" t="s">
        <v>14</v>
      </c>
      <c r="AW134" s="160" t="s">
        <v>340</v>
      </c>
      <c r="AX134" s="161" t="n">
        <v>5</v>
      </c>
      <c r="AY134" s="161" t="n">
        <v>2</v>
      </c>
      <c r="AZ134" s="161" t="n">
        <v>3</v>
      </c>
      <c r="BA134" s="161" t="n">
        <v>6</v>
      </c>
      <c r="BB134" s="161" t="n">
        <v>30000</v>
      </c>
      <c r="BC134" s="159" t="n">
        <v>16</v>
      </c>
      <c r="BD134" s="3" t="n">
        <f aca="false">LEN(AW134)</f>
        <v>29</v>
      </c>
    </row>
    <row r="135" customFormat="false" ht="24.75" hidden="false" customHeight="false" outlineLevel="0" collapsed="false">
      <c r="D135" s="0"/>
      <c r="K135" s="144"/>
      <c r="O135" s="144"/>
      <c r="P135" s="144"/>
      <c r="Q135" s="144"/>
      <c r="R135" s="144"/>
      <c r="AV135" s="159" t="s">
        <v>82</v>
      </c>
      <c r="AW135" s="160" t="s">
        <v>341</v>
      </c>
      <c r="AX135" s="161" t="n">
        <v>2</v>
      </c>
      <c r="AY135" s="161" t="n">
        <v>6</v>
      </c>
      <c r="AZ135" s="161" t="n">
        <v>1</v>
      </c>
      <c r="BA135" s="161" t="n">
        <v>10</v>
      </c>
      <c r="BB135" s="161" t="n">
        <v>120000</v>
      </c>
      <c r="BC135" s="63" t="n">
        <v>1</v>
      </c>
      <c r="BD135" s="3" t="n">
        <f aca="false">LEN(AW135)</f>
        <v>76</v>
      </c>
    </row>
    <row r="136" customFormat="false" ht="36.75" hidden="false" customHeight="true" outlineLevel="0" collapsed="false">
      <c r="D136" s="0"/>
      <c r="K136" s="144"/>
      <c r="O136" s="144"/>
      <c r="P136" s="144"/>
      <c r="Q136" s="144"/>
      <c r="R136" s="144"/>
      <c r="AV136" s="159" t="s">
        <v>57</v>
      </c>
      <c r="AW136" s="160" t="s">
        <v>329</v>
      </c>
      <c r="AX136" s="161" t="n">
        <v>7</v>
      </c>
      <c r="AY136" s="161" t="n">
        <v>3</v>
      </c>
      <c r="AZ136" s="161" t="n">
        <v>4</v>
      </c>
      <c r="BA136" s="161" t="n">
        <v>8</v>
      </c>
      <c r="BB136" s="161" t="n">
        <v>100000</v>
      </c>
      <c r="BC136" s="159" t="n">
        <v>2</v>
      </c>
      <c r="BD136" s="3" t="n">
        <f aca="false">LEN(AW136)</f>
        <v>5</v>
      </c>
    </row>
    <row r="137" customFormat="false" ht="15.75" hidden="false" customHeight="false" outlineLevel="0" collapsed="false">
      <c r="D137" s="0"/>
      <c r="K137" s="144"/>
      <c r="O137" s="144"/>
      <c r="P137" s="144"/>
      <c r="Q137" s="144"/>
      <c r="R137" s="144"/>
      <c r="AV137" s="159" t="s">
        <v>83</v>
      </c>
      <c r="AW137" s="160" t="s">
        <v>342</v>
      </c>
      <c r="AX137" s="161" t="n">
        <v>8</v>
      </c>
      <c r="AY137" s="161" t="n">
        <v>3</v>
      </c>
      <c r="AZ137" s="161" t="n">
        <v>4</v>
      </c>
      <c r="BA137" s="161" t="n">
        <v>7</v>
      </c>
      <c r="BB137" s="161" t="n">
        <v>90000</v>
      </c>
      <c r="BC137" s="159" t="n">
        <v>4</v>
      </c>
      <c r="BD137" s="3" t="n">
        <f aca="false">LEN(AW137)</f>
        <v>5</v>
      </c>
    </row>
    <row r="138" customFormat="false" ht="26.25" hidden="false" customHeight="true" outlineLevel="0" collapsed="false">
      <c r="D138" s="0"/>
      <c r="K138" s="144"/>
      <c r="O138" s="144"/>
      <c r="P138" s="144"/>
      <c r="Q138" s="144"/>
      <c r="R138" s="144"/>
      <c r="AV138" s="159" t="s">
        <v>106</v>
      </c>
      <c r="AW138" s="160"/>
      <c r="AX138" s="161" t="n">
        <v>6</v>
      </c>
      <c r="AY138" s="161" t="n">
        <v>3</v>
      </c>
      <c r="AZ138" s="161" t="n">
        <v>4</v>
      </c>
      <c r="BA138" s="161" t="n">
        <v>8</v>
      </c>
      <c r="BB138" s="161" t="n">
        <v>70000</v>
      </c>
      <c r="BC138" s="159" t="n">
        <v>16</v>
      </c>
      <c r="BD138" s="3" t="n">
        <f aca="false">LEN(AW138)</f>
        <v>0</v>
      </c>
    </row>
    <row r="139" customFormat="false" ht="15.75" hidden="false" customHeight="false" outlineLevel="0" collapsed="false">
      <c r="D139" s="0"/>
      <c r="K139" s="144"/>
      <c r="O139" s="144"/>
      <c r="P139" s="144"/>
      <c r="Q139" s="144"/>
      <c r="R139" s="144"/>
      <c r="AV139" s="159" t="s">
        <v>127</v>
      </c>
      <c r="AW139" s="160" t="s">
        <v>343</v>
      </c>
      <c r="AX139" s="161" t="n">
        <v>6</v>
      </c>
      <c r="AY139" s="161" t="n">
        <v>3</v>
      </c>
      <c r="AZ139" s="161" t="n">
        <v>4</v>
      </c>
      <c r="BA139" s="161" t="n">
        <v>8</v>
      </c>
      <c r="BB139" s="161" t="n">
        <v>90000</v>
      </c>
      <c r="BC139" s="159" t="n">
        <v>2</v>
      </c>
      <c r="BD139" s="3" t="n">
        <f aca="false">LEN(AW139)</f>
        <v>16</v>
      </c>
    </row>
    <row r="140" customFormat="false" ht="15.75" hidden="false" customHeight="false" outlineLevel="0" collapsed="false">
      <c r="D140" s="0"/>
      <c r="K140" s="144"/>
      <c r="O140" s="144"/>
      <c r="P140" s="144"/>
      <c r="Q140" s="144"/>
      <c r="R140" s="144"/>
      <c r="AV140" s="159" t="s">
        <v>99</v>
      </c>
      <c r="AW140" s="160"/>
      <c r="AX140" s="161" t="n">
        <v>6</v>
      </c>
      <c r="AY140" s="161" t="n">
        <v>3</v>
      </c>
      <c r="AZ140" s="161" t="n">
        <v>3</v>
      </c>
      <c r="BA140" s="161" t="n">
        <v>7</v>
      </c>
      <c r="BB140" s="161" t="n">
        <v>40000</v>
      </c>
      <c r="BC140" s="159" t="n">
        <v>16</v>
      </c>
      <c r="BD140" s="3" t="n">
        <f aca="false">LEN(AW140)</f>
        <v>0</v>
      </c>
    </row>
    <row r="141" customFormat="false" ht="15.75" hidden="false" customHeight="false" outlineLevel="0" collapsed="false">
      <c r="D141" s="0"/>
      <c r="K141" s="144"/>
      <c r="O141" s="144"/>
      <c r="P141" s="144"/>
      <c r="Q141" s="144"/>
      <c r="R141" s="144"/>
      <c r="AV141" s="159" t="s">
        <v>58</v>
      </c>
      <c r="AW141" s="160" t="s">
        <v>329</v>
      </c>
      <c r="AX141" s="161" t="n">
        <v>7</v>
      </c>
      <c r="AY141" s="161" t="n">
        <v>3</v>
      </c>
      <c r="AZ141" s="161" t="n">
        <v>3</v>
      </c>
      <c r="BA141" s="161" t="n">
        <v>8</v>
      </c>
      <c r="BB141" s="161" t="n">
        <v>90000</v>
      </c>
      <c r="BC141" s="159" t="n">
        <v>4</v>
      </c>
      <c r="BD141" s="3" t="n">
        <f aca="false">LEN(AW141)</f>
        <v>5</v>
      </c>
    </row>
    <row r="142" customFormat="false" ht="15.75" hidden="false" customHeight="false" outlineLevel="0" collapsed="false">
      <c r="D142" s="0"/>
      <c r="K142" s="144"/>
      <c r="O142" s="144"/>
      <c r="P142" s="144"/>
      <c r="Q142" s="144"/>
      <c r="R142" s="144"/>
      <c r="AV142" s="159" t="s">
        <v>84</v>
      </c>
      <c r="AW142" s="160" t="s">
        <v>344</v>
      </c>
      <c r="AX142" s="161" t="n">
        <v>8</v>
      </c>
      <c r="AY142" s="161" t="n">
        <v>2</v>
      </c>
      <c r="AZ142" s="161" t="n">
        <v>3</v>
      </c>
      <c r="BA142" s="161" t="n">
        <v>7</v>
      </c>
      <c r="BB142" s="161" t="n">
        <v>70000</v>
      </c>
      <c r="BC142" s="159" t="n">
        <v>4</v>
      </c>
      <c r="BD142" s="3" t="n">
        <f aca="false">LEN(AW142)</f>
        <v>13</v>
      </c>
    </row>
    <row r="143" customFormat="false" ht="15.75" hidden="false" customHeight="false" outlineLevel="0" collapsed="false">
      <c r="D143" s="0"/>
      <c r="K143" s="144"/>
      <c r="O143" s="144"/>
      <c r="P143" s="144"/>
      <c r="Q143" s="144"/>
      <c r="R143" s="144"/>
      <c r="AV143" s="159" t="s">
        <v>107</v>
      </c>
      <c r="AW143" s="160"/>
      <c r="AX143" s="161" t="n">
        <v>6</v>
      </c>
      <c r="AY143" s="161" t="n">
        <v>3</v>
      </c>
      <c r="AZ143" s="161" t="n">
        <v>3</v>
      </c>
      <c r="BA143" s="161" t="n">
        <v>8</v>
      </c>
      <c r="BB143" s="161" t="n">
        <v>50000</v>
      </c>
      <c r="BC143" s="159" t="n">
        <v>16</v>
      </c>
      <c r="BD143" s="3" t="n">
        <f aca="false">LEN(AW143)</f>
        <v>0</v>
      </c>
    </row>
    <row r="144" customFormat="false" ht="15.75" hidden="false" customHeight="false" outlineLevel="0" collapsed="false">
      <c r="D144" s="0"/>
      <c r="K144" s="144"/>
      <c r="O144" s="144"/>
      <c r="P144" s="144"/>
      <c r="Q144" s="144"/>
      <c r="R144" s="144"/>
      <c r="AV144" s="159" t="s">
        <v>128</v>
      </c>
      <c r="AW144" s="160" t="s">
        <v>345</v>
      </c>
      <c r="AX144" s="161" t="n">
        <v>6</v>
      </c>
      <c r="AY144" s="161" t="n">
        <v>3</v>
      </c>
      <c r="AZ144" s="161" t="n">
        <v>3</v>
      </c>
      <c r="BA144" s="161" t="n">
        <v>8</v>
      </c>
      <c r="BB144" s="161" t="n">
        <v>70000</v>
      </c>
      <c r="BC144" s="159" t="n">
        <v>2</v>
      </c>
      <c r="BD144" s="3" t="n">
        <f aca="false">LEN(AW144)</f>
        <v>16</v>
      </c>
    </row>
    <row r="145" customFormat="false" ht="15.75" hidden="false" customHeight="false" outlineLevel="0" collapsed="false">
      <c r="D145" s="0"/>
      <c r="K145" s="144"/>
      <c r="O145" s="144"/>
      <c r="P145" s="144"/>
      <c r="Q145" s="144"/>
      <c r="R145" s="144"/>
      <c r="AV145" s="159" t="s">
        <v>129</v>
      </c>
      <c r="AW145" s="160" t="s">
        <v>346</v>
      </c>
      <c r="AX145" s="161" t="n">
        <v>4</v>
      </c>
      <c r="AY145" s="161" t="n">
        <v>5</v>
      </c>
      <c r="AZ145" s="161" t="n">
        <v>1</v>
      </c>
      <c r="BA145" s="161" t="n">
        <v>9</v>
      </c>
      <c r="BB145" s="161" t="n">
        <v>100000</v>
      </c>
      <c r="BC145" s="159" t="n">
        <v>4</v>
      </c>
      <c r="BD145" s="3" t="n">
        <f aca="false">LEN(AW145)</f>
        <v>19</v>
      </c>
    </row>
    <row r="146" customFormat="false" ht="15.75" hidden="false" customHeight="false" outlineLevel="0" collapsed="false">
      <c r="D146" s="0"/>
      <c r="K146" s="144"/>
      <c r="O146" s="144"/>
      <c r="P146" s="144"/>
      <c r="Q146" s="144"/>
      <c r="R146" s="144"/>
      <c r="AV146" s="159" t="s">
        <v>347</v>
      </c>
      <c r="AW146" s="160" t="s">
        <v>348</v>
      </c>
      <c r="AX146" s="161" t="n">
        <v>5</v>
      </c>
      <c r="AY146" s="161" t="n">
        <v>3</v>
      </c>
      <c r="AZ146" s="161" t="n">
        <v>2</v>
      </c>
      <c r="BA146" s="161" t="n">
        <v>7</v>
      </c>
      <c r="BB146" s="161" t="n">
        <v>40000</v>
      </c>
      <c r="BC146" s="159" t="n">
        <v>16</v>
      </c>
      <c r="BD146" s="3" t="n">
        <f aca="false">LEN(AW146)</f>
        <v>25</v>
      </c>
    </row>
    <row r="147" customFormat="false" ht="15.75" hidden="false" customHeight="false" outlineLevel="0" collapsed="false">
      <c r="D147" s="163"/>
      <c r="E147" s="164"/>
      <c r="F147" s="164"/>
      <c r="G147" s="164"/>
      <c r="H147" s="164"/>
      <c r="I147" s="164"/>
      <c r="J147" s="145"/>
      <c r="K147" s="144"/>
      <c r="O147" s="144"/>
      <c r="P147" s="144"/>
      <c r="Q147" s="144"/>
      <c r="R147" s="144"/>
      <c r="AV147" s="159" t="s">
        <v>109</v>
      </c>
      <c r="AW147" s="160" t="s">
        <v>349</v>
      </c>
      <c r="AX147" s="161" t="n">
        <v>6</v>
      </c>
      <c r="AY147" s="161" t="n">
        <v>5</v>
      </c>
      <c r="AZ147" s="161" t="n">
        <v>1</v>
      </c>
      <c r="BA147" s="161" t="n">
        <v>9</v>
      </c>
      <c r="BB147" s="161" t="n">
        <v>140000</v>
      </c>
      <c r="BC147" s="159" t="n">
        <v>1</v>
      </c>
      <c r="BD147" s="3" t="n">
        <f aca="false">LEN(AW147)</f>
        <v>59</v>
      </c>
    </row>
    <row r="148" customFormat="false" ht="15.75" hidden="false" customHeight="false" outlineLevel="0" collapsed="false">
      <c r="D148" s="163"/>
      <c r="E148" s="164"/>
      <c r="F148" s="164"/>
      <c r="G148" s="164"/>
      <c r="H148" s="164"/>
      <c r="I148" s="164"/>
      <c r="J148" s="145"/>
      <c r="K148" s="144"/>
      <c r="O148" s="144"/>
      <c r="P148" s="144"/>
      <c r="Q148" s="144"/>
      <c r="R148" s="144"/>
      <c r="AV148" s="159" t="s">
        <v>125</v>
      </c>
      <c r="AW148" s="160" t="s">
        <v>350</v>
      </c>
      <c r="AX148" s="161" t="n">
        <v>6</v>
      </c>
      <c r="AY148" s="161" t="n">
        <v>2</v>
      </c>
      <c r="AZ148" s="161" t="n">
        <v>3</v>
      </c>
      <c r="BA148" s="161" t="n">
        <v>7</v>
      </c>
      <c r="BB148" s="161" t="n">
        <v>40000</v>
      </c>
      <c r="BC148" s="159" t="n">
        <v>1</v>
      </c>
      <c r="BD148" s="3" t="n">
        <f aca="false">LEN(AW148)</f>
        <v>31</v>
      </c>
    </row>
    <row r="149" customFormat="false" ht="15.75" hidden="false" customHeight="false" outlineLevel="0" collapsed="false">
      <c r="D149" s="165"/>
      <c r="E149" s="164"/>
      <c r="F149" s="164"/>
      <c r="G149" s="164"/>
      <c r="H149" s="164"/>
      <c r="I149" s="164"/>
      <c r="J149" s="145"/>
      <c r="K149" s="144"/>
      <c r="O149" s="144"/>
      <c r="P149" s="144"/>
      <c r="Q149" s="144"/>
      <c r="R149" s="144"/>
      <c r="AV149" s="159" t="s">
        <v>98</v>
      </c>
      <c r="AW149" s="160" t="s">
        <v>351</v>
      </c>
      <c r="AX149" s="161" t="n">
        <v>5</v>
      </c>
      <c r="AY149" s="161" t="n">
        <v>5</v>
      </c>
      <c r="AZ149" s="161" t="n">
        <v>2</v>
      </c>
      <c r="BA149" s="161" t="n">
        <v>8</v>
      </c>
      <c r="BB149" s="161" t="n">
        <v>150000</v>
      </c>
      <c r="BC149" s="159" t="n">
        <v>1</v>
      </c>
      <c r="BD149" s="3" t="n">
        <f aca="false">LEN(AW149)</f>
        <v>59</v>
      </c>
    </row>
    <row r="150" customFormat="false" ht="15.75" hidden="false" customHeight="false" outlineLevel="0" collapsed="false">
      <c r="D150" s="163"/>
      <c r="E150" s="164"/>
      <c r="F150" s="164"/>
      <c r="G150" s="164"/>
      <c r="H150" s="164"/>
      <c r="I150" s="164"/>
      <c r="J150" s="145"/>
      <c r="K150" s="144"/>
      <c r="O150" s="144"/>
      <c r="P150" s="144"/>
      <c r="Q150" s="144"/>
      <c r="R150" s="144"/>
      <c r="AV150" s="159" t="s">
        <v>93</v>
      </c>
      <c r="AW150" s="160" t="s">
        <v>352</v>
      </c>
      <c r="AX150" s="161" t="n">
        <v>3</v>
      </c>
      <c r="AY150" s="161" t="n">
        <v>5</v>
      </c>
      <c r="AZ150" s="161" t="n">
        <v>1</v>
      </c>
      <c r="BA150" s="161" t="n">
        <v>9</v>
      </c>
      <c r="BB150" s="161" t="n">
        <v>120000</v>
      </c>
      <c r="BC150" s="159" t="n">
        <v>2</v>
      </c>
      <c r="BD150" s="3" t="n">
        <f aca="false">LEN(AW150)</f>
        <v>25</v>
      </c>
    </row>
    <row r="151" customFormat="false" ht="15.75" hidden="false" customHeight="false" outlineLevel="0" collapsed="false">
      <c r="D151" s="163"/>
      <c r="E151" s="164"/>
      <c r="F151" s="164"/>
      <c r="G151" s="164"/>
      <c r="H151" s="164"/>
      <c r="I151" s="164"/>
      <c r="J151" s="145"/>
      <c r="K151" s="144"/>
      <c r="O151" s="144"/>
      <c r="P151" s="144"/>
      <c r="Q151" s="144"/>
      <c r="R151" s="144"/>
      <c r="AV151" s="159" t="s">
        <v>62</v>
      </c>
      <c r="AW151" s="160" t="s">
        <v>353</v>
      </c>
      <c r="AX151" s="161" t="n">
        <v>6</v>
      </c>
      <c r="AY151" s="161" t="n">
        <v>3</v>
      </c>
      <c r="AZ151" s="161" t="n">
        <v>3</v>
      </c>
      <c r="BA151" s="161" t="n">
        <v>7</v>
      </c>
      <c r="BB151" s="161" t="n">
        <v>90000</v>
      </c>
      <c r="BC151" s="159" t="n">
        <v>2</v>
      </c>
      <c r="BD151" s="3" t="n">
        <f aca="false">LEN(AW151)</f>
        <v>24</v>
      </c>
    </row>
    <row r="152" customFormat="false" ht="15.75" hidden="false" customHeight="false" outlineLevel="0" collapsed="false">
      <c r="D152" s="163"/>
      <c r="E152" s="164"/>
      <c r="F152" s="164"/>
      <c r="G152" s="164"/>
      <c r="H152" s="164"/>
      <c r="I152" s="164"/>
      <c r="J152" s="145"/>
      <c r="K152" s="144"/>
      <c r="O152" s="144"/>
      <c r="P152" s="144"/>
      <c r="Q152" s="144"/>
      <c r="R152" s="144"/>
      <c r="AV152" s="159" t="s">
        <v>111</v>
      </c>
      <c r="AW152" s="160" t="s">
        <v>329</v>
      </c>
      <c r="AX152" s="161" t="n">
        <v>6</v>
      </c>
      <c r="AY152" s="161" t="n">
        <v>3</v>
      </c>
      <c r="AZ152" s="161" t="n">
        <v>3</v>
      </c>
      <c r="BA152" s="161" t="n">
        <v>7</v>
      </c>
      <c r="BB152" s="161" t="n">
        <v>50000</v>
      </c>
      <c r="BC152" s="159" t="n">
        <v>16</v>
      </c>
      <c r="BD152" s="3" t="n">
        <f aca="false">LEN(AW152)</f>
        <v>5</v>
      </c>
    </row>
    <row r="153" customFormat="false" ht="15.75" hidden="false" customHeight="false" outlineLevel="0" collapsed="false">
      <c r="D153" s="163"/>
      <c r="E153" s="164"/>
      <c r="F153" s="164"/>
      <c r="G153" s="164"/>
      <c r="H153" s="164"/>
      <c r="I153" s="164"/>
      <c r="J153" s="145"/>
      <c r="K153" s="144"/>
      <c r="O153" s="144"/>
      <c r="P153" s="144"/>
      <c r="Q153" s="144"/>
      <c r="R153" s="144"/>
      <c r="AV153" s="159" t="s">
        <v>87</v>
      </c>
      <c r="AW153" s="160" t="s">
        <v>354</v>
      </c>
      <c r="AX153" s="161" t="n">
        <v>7</v>
      </c>
      <c r="AY153" s="161" t="n">
        <v>3</v>
      </c>
      <c r="AZ153" s="161" t="n">
        <v>3</v>
      </c>
      <c r="BA153" s="161" t="n">
        <v>7</v>
      </c>
      <c r="BB153" s="161" t="n">
        <v>90000</v>
      </c>
      <c r="BC153" s="159" t="n">
        <v>2</v>
      </c>
      <c r="BD153" s="3" t="n">
        <f aca="false">LEN(AW153)</f>
        <v>16</v>
      </c>
    </row>
    <row r="154" customFormat="false" ht="15.75" hidden="false" customHeight="false" outlineLevel="0" collapsed="false">
      <c r="C154" s="145"/>
      <c r="D154" s="163"/>
      <c r="E154" s="164"/>
      <c r="F154" s="164"/>
      <c r="G154" s="164"/>
      <c r="H154" s="164"/>
      <c r="I154" s="164"/>
      <c r="J154" s="145"/>
      <c r="K154" s="144"/>
      <c r="O154" s="144"/>
      <c r="P154" s="144"/>
      <c r="Q154" s="144"/>
      <c r="R154" s="144"/>
      <c r="AV154" s="159" t="s">
        <v>132</v>
      </c>
      <c r="AW154" s="160" t="s">
        <v>355</v>
      </c>
      <c r="AX154" s="161" t="n">
        <v>6</v>
      </c>
      <c r="AY154" s="161" t="n">
        <v>3</v>
      </c>
      <c r="AZ154" s="161" t="n">
        <v>3</v>
      </c>
      <c r="BA154" s="161" t="n">
        <v>7</v>
      </c>
      <c r="BB154" s="161" t="n">
        <v>70000</v>
      </c>
      <c r="BC154" s="159" t="n">
        <v>2</v>
      </c>
      <c r="BD154" s="3" t="n">
        <f aca="false">LEN(AW154)</f>
        <v>12</v>
      </c>
    </row>
    <row r="155" customFormat="false" ht="24.75" hidden="false" customHeight="false" outlineLevel="0" collapsed="false">
      <c r="C155" s="145"/>
      <c r="D155" s="163"/>
      <c r="E155" s="164"/>
      <c r="F155" s="164"/>
      <c r="G155" s="164"/>
      <c r="H155" s="164"/>
      <c r="I155" s="164"/>
      <c r="J155" s="145"/>
      <c r="K155" s="144"/>
      <c r="O155" s="144"/>
      <c r="P155" s="144"/>
      <c r="Q155" s="144"/>
      <c r="R155" s="144"/>
      <c r="AV155" s="159" t="s">
        <v>63</v>
      </c>
      <c r="AW155" s="160" t="s">
        <v>356</v>
      </c>
      <c r="AX155" s="161" t="n">
        <v>4</v>
      </c>
      <c r="AY155" s="161" t="n">
        <v>4</v>
      </c>
      <c r="AZ155" s="161" t="n">
        <v>2</v>
      </c>
      <c r="BA155" s="161" t="n">
        <v>9</v>
      </c>
      <c r="BB155" s="161" t="n">
        <v>110000</v>
      </c>
      <c r="BC155" s="159" t="n">
        <v>4</v>
      </c>
      <c r="BD155" s="3" t="n">
        <f aca="false">LEN(AW155)</f>
        <v>64</v>
      </c>
    </row>
    <row r="156" customFormat="false" ht="24.75" hidden="false" customHeight="false" outlineLevel="0" collapsed="false">
      <c r="C156" s="145"/>
      <c r="D156" s="163"/>
      <c r="E156" s="164"/>
      <c r="F156" s="164"/>
      <c r="G156" s="164"/>
      <c r="H156" s="164"/>
      <c r="I156" s="164"/>
      <c r="J156" s="145"/>
      <c r="K156" s="144"/>
      <c r="O156" s="144"/>
      <c r="P156" s="144"/>
      <c r="Q156" s="144"/>
      <c r="R156" s="144"/>
      <c r="AV156" s="159" t="s">
        <v>22</v>
      </c>
      <c r="AW156" s="160" t="s">
        <v>357</v>
      </c>
      <c r="AX156" s="161" t="n">
        <v>5</v>
      </c>
      <c r="AY156" s="161" t="n">
        <v>5</v>
      </c>
      <c r="AZ156" s="161" t="n">
        <v>2</v>
      </c>
      <c r="BA156" s="161" t="n">
        <v>9</v>
      </c>
      <c r="BB156" s="161" t="n">
        <v>140000</v>
      </c>
      <c r="BC156" s="63" t="n">
        <v>1</v>
      </c>
      <c r="BD156" s="3" t="n">
        <f aca="false">LEN(AW156)</f>
        <v>59</v>
      </c>
    </row>
    <row r="157" customFormat="false" ht="15.75" hidden="false" customHeight="false" outlineLevel="0" collapsed="false">
      <c r="C157" s="145"/>
      <c r="D157" s="163"/>
      <c r="E157" s="164"/>
      <c r="F157" s="164"/>
      <c r="G157" s="164"/>
      <c r="H157" s="164"/>
      <c r="I157" s="164"/>
      <c r="J157" s="145"/>
      <c r="K157" s="144"/>
      <c r="O157" s="144"/>
      <c r="P157" s="144"/>
      <c r="Q157" s="144"/>
      <c r="R157" s="144"/>
      <c r="AV157" s="159" t="s">
        <v>64</v>
      </c>
      <c r="AW157" s="160" t="s">
        <v>358</v>
      </c>
      <c r="AX157" s="161" t="n">
        <v>5</v>
      </c>
      <c r="AY157" s="161" t="n">
        <v>5</v>
      </c>
      <c r="AZ157" s="161" t="n">
        <v>2</v>
      </c>
      <c r="BA157" s="161" t="n">
        <v>9</v>
      </c>
      <c r="BB157" s="161" t="n">
        <v>140000</v>
      </c>
      <c r="BC157" s="63" t="n">
        <v>6</v>
      </c>
      <c r="BD157" s="3" t="n">
        <f aca="false">LEN(AW157)</f>
        <v>52</v>
      </c>
    </row>
    <row r="158" customFormat="false" ht="15.75" hidden="false" customHeight="false" outlineLevel="0" collapsed="false">
      <c r="C158" s="145"/>
      <c r="D158" s="163"/>
      <c r="E158" s="164"/>
      <c r="F158" s="164"/>
      <c r="G158" s="164"/>
      <c r="H158" s="164"/>
      <c r="I158" s="164"/>
      <c r="J158" s="145"/>
      <c r="K158" s="144"/>
      <c r="O158" s="144"/>
      <c r="P158" s="144"/>
      <c r="Q158" s="144"/>
      <c r="R158" s="144"/>
      <c r="AV158" s="159" t="s">
        <v>90</v>
      </c>
      <c r="AW158" s="160" t="s">
        <v>329</v>
      </c>
      <c r="AX158" s="161" t="n">
        <v>6</v>
      </c>
      <c r="AY158" s="161" t="n">
        <v>3</v>
      </c>
      <c r="AZ158" s="161" t="n">
        <v>3</v>
      </c>
      <c r="BA158" s="161" t="n">
        <v>9</v>
      </c>
      <c r="BB158" s="161" t="n">
        <v>80000</v>
      </c>
      <c r="BC158" s="63" t="n">
        <v>4</v>
      </c>
      <c r="BD158" s="3" t="n">
        <f aca="false">LEN(AW158)</f>
        <v>5</v>
      </c>
    </row>
    <row r="159" customFormat="false" ht="15.75" hidden="false" customHeight="false" outlineLevel="0" collapsed="false">
      <c r="C159" s="145"/>
      <c r="D159" s="163"/>
      <c r="E159" s="164"/>
      <c r="F159" s="164"/>
      <c r="G159" s="164"/>
      <c r="H159" s="164"/>
      <c r="I159" s="164"/>
      <c r="J159" s="145"/>
      <c r="K159" s="144"/>
      <c r="O159" s="144"/>
      <c r="P159" s="144"/>
      <c r="Q159" s="144"/>
      <c r="R159" s="144"/>
      <c r="AV159" s="159" t="s">
        <v>113</v>
      </c>
      <c r="AW159" s="160"/>
      <c r="AX159" s="161" t="n">
        <v>5</v>
      </c>
      <c r="AY159" s="161" t="n">
        <v>3</v>
      </c>
      <c r="AZ159" s="161" t="n">
        <v>3</v>
      </c>
      <c r="BA159" s="161" t="n">
        <v>9</v>
      </c>
      <c r="BB159" s="161" t="n">
        <v>50000</v>
      </c>
      <c r="BC159" s="63" t="n">
        <v>16</v>
      </c>
      <c r="BD159" s="3" t="n">
        <f aca="false">LEN(AW159)</f>
        <v>0</v>
      </c>
    </row>
    <row r="160" customFormat="false" ht="15.75" hidden="false" customHeight="false" outlineLevel="0" collapsed="false">
      <c r="C160" s="145"/>
      <c r="D160" s="163"/>
      <c r="E160" s="164"/>
      <c r="F160" s="164"/>
      <c r="G160" s="164"/>
      <c r="H160" s="164"/>
      <c r="I160" s="164"/>
      <c r="J160" s="145"/>
      <c r="K160" s="144"/>
      <c r="O160" s="144"/>
      <c r="P160" s="144"/>
      <c r="Q160" s="144"/>
      <c r="R160" s="144"/>
      <c r="AV160" s="159" t="s">
        <v>134</v>
      </c>
      <c r="AW160" s="160" t="s">
        <v>359</v>
      </c>
      <c r="AX160" s="161" t="n">
        <v>5</v>
      </c>
      <c r="AY160" s="161" t="n">
        <v>3</v>
      </c>
      <c r="AZ160" s="161" t="n">
        <v>3</v>
      </c>
      <c r="BA160" s="161" t="n">
        <v>8</v>
      </c>
      <c r="BB160" s="161" t="n">
        <v>70000</v>
      </c>
      <c r="BC160" s="63" t="n">
        <v>2</v>
      </c>
      <c r="BD160" s="3" t="n">
        <f aca="false">LEN(AW160)</f>
        <v>17</v>
      </c>
    </row>
    <row r="161" customFormat="false" ht="15.75" hidden="false" customHeight="false" outlineLevel="0" collapsed="false">
      <c r="C161" s="145"/>
      <c r="D161" s="163"/>
      <c r="E161" s="164"/>
      <c r="F161" s="164"/>
      <c r="G161" s="164"/>
      <c r="H161" s="164"/>
      <c r="I161" s="164"/>
      <c r="J161" s="145"/>
      <c r="K161" s="144"/>
      <c r="O161" s="144"/>
      <c r="P161" s="144"/>
      <c r="Q161" s="144"/>
      <c r="R161" s="144"/>
      <c r="AV161" s="159" t="s">
        <v>88</v>
      </c>
      <c r="AW161" s="160" t="s">
        <v>360</v>
      </c>
      <c r="AX161" s="161" t="n">
        <v>6</v>
      </c>
      <c r="AY161" s="161" t="n">
        <v>3</v>
      </c>
      <c r="AZ161" s="161" t="n">
        <v>3</v>
      </c>
      <c r="BA161" s="161" t="n">
        <v>8</v>
      </c>
      <c r="BB161" s="161" t="n">
        <v>80000</v>
      </c>
      <c r="BC161" s="63" t="n">
        <v>4</v>
      </c>
      <c r="BD161" s="3" t="n">
        <f aca="false">LEN(AW161)</f>
        <v>33</v>
      </c>
    </row>
    <row r="162" customFormat="false" ht="15.75" hidden="false" customHeight="false" outlineLevel="0" collapsed="false">
      <c r="C162" s="145"/>
      <c r="D162" s="163"/>
      <c r="E162" s="164"/>
      <c r="F162" s="164"/>
      <c r="G162" s="164"/>
      <c r="H162" s="164"/>
      <c r="I162" s="164"/>
      <c r="J162" s="145"/>
      <c r="K162" s="144"/>
      <c r="O162" s="144"/>
      <c r="P162" s="144"/>
      <c r="Q162" s="144"/>
      <c r="R162" s="144"/>
      <c r="AV162" s="159" t="s">
        <v>145</v>
      </c>
      <c r="AW162" s="160" t="s">
        <v>361</v>
      </c>
      <c r="AX162" s="161" t="n">
        <v>7</v>
      </c>
      <c r="AY162" s="161" t="n">
        <v>2</v>
      </c>
      <c r="AZ162" s="161" t="n">
        <v>3</v>
      </c>
      <c r="BA162" s="161" t="n">
        <v>7</v>
      </c>
      <c r="BB162" s="161" t="n">
        <v>70000</v>
      </c>
      <c r="BC162" s="63" t="n">
        <v>1</v>
      </c>
      <c r="BD162" s="3" t="n">
        <f aca="false">LEN(AW162)</f>
        <v>35</v>
      </c>
    </row>
    <row r="163" customFormat="false" ht="15.75" hidden="false" customHeight="false" outlineLevel="0" collapsed="false">
      <c r="C163" s="145"/>
      <c r="D163" s="163"/>
      <c r="E163" s="164"/>
      <c r="F163" s="164"/>
      <c r="G163" s="164"/>
      <c r="H163" s="164"/>
      <c r="I163" s="164"/>
      <c r="J163" s="145"/>
      <c r="K163" s="144"/>
      <c r="O163" s="144"/>
      <c r="P163" s="144"/>
      <c r="Q163" s="144"/>
      <c r="R163" s="144"/>
      <c r="AV163" s="159" t="s">
        <v>151</v>
      </c>
      <c r="AW163" s="160" t="s">
        <v>362</v>
      </c>
      <c r="AX163" s="161" t="n">
        <v>6</v>
      </c>
      <c r="AY163" s="161" t="n">
        <v>5</v>
      </c>
      <c r="AZ163" s="161" t="n">
        <v>2</v>
      </c>
      <c r="BA163" s="161" t="n">
        <v>8</v>
      </c>
      <c r="BB163" s="161" t="n">
        <v>150000</v>
      </c>
      <c r="BC163" s="63" t="n">
        <v>1</v>
      </c>
      <c r="BD163" s="3" t="n">
        <f aca="false">LEN(AW163)</f>
        <v>56</v>
      </c>
    </row>
    <row r="164" customFormat="false" ht="15.75" hidden="false" customHeight="false" outlineLevel="0" collapsed="false">
      <c r="C164" s="145"/>
      <c r="D164" s="163"/>
      <c r="E164" s="164"/>
      <c r="F164" s="164"/>
      <c r="G164" s="164"/>
      <c r="H164" s="164"/>
      <c r="I164" s="164"/>
      <c r="J164" s="145"/>
      <c r="K164" s="144"/>
      <c r="O164" s="144"/>
      <c r="P164" s="144"/>
      <c r="Q164" s="144"/>
      <c r="R164" s="144"/>
      <c r="AV164" s="159" t="s">
        <v>112</v>
      </c>
      <c r="AW164" s="160" t="s">
        <v>363</v>
      </c>
      <c r="AX164" s="161" t="n">
        <v>5</v>
      </c>
      <c r="AY164" s="161" t="n">
        <v>3</v>
      </c>
      <c r="AZ164" s="161" t="n">
        <v>3</v>
      </c>
      <c r="BA164" s="161" t="n">
        <v>8</v>
      </c>
      <c r="BB164" s="161" t="n">
        <v>40000</v>
      </c>
      <c r="BC164" s="63" t="n">
        <v>16</v>
      </c>
      <c r="BD164" s="3" t="n">
        <f aca="false">LEN(AW164)</f>
        <v>19</v>
      </c>
    </row>
    <row r="165" customFormat="false" ht="15.75" hidden="false" customHeight="false" outlineLevel="0" collapsed="false">
      <c r="C165" s="145"/>
      <c r="D165" s="163"/>
      <c r="E165" s="164"/>
      <c r="F165" s="164"/>
      <c r="G165" s="164"/>
      <c r="H165" s="164"/>
      <c r="I165" s="164"/>
      <c r="J165" s="145"/>
      <c r="K165" s="144"/>
      <c r="O165" s="144"/>
      <c r="P165" s="144"/>
      <c r="Q165" s="144"/>
      <c r="R165" s="144"/>
      <c r="AV165" s="159" t="s">
        <v>60</v>
      </c>
      <c r="AW165" s="160"/>
      <c r="AX165" s="161" t="n">
        <v>6</v>
      </c>
      <c r="AY165" s="161" t="n">
        <v>4</v>
      </c>
      <c r="AZ165" s="161" t="n">
        <v>1</v>
      </c>
      <c r="BA165" s="161" t="n">
        <v>9</v>
      </c>
      <c r="BB165" s="161" t="n">
        <v>80000</v>
      </c>
      <c r="BC165" s="63" t="n">
        <v>6</v>
      </c>
      <c r="BD165" s="3" t="n">
        <f aca="false">LEN(AW165)</f>
        <v>0</v>
      </c>
    </row>
    <row r="166" customFormat="false" ht="15.75" hidden="false" customHeight="false" outlineLevel="0" collapsed="false">
      <c r="C166" s="145"/>
      <c r="D166" s="163"/>
      <c r="E166" s="164"/>
      <c r="F166" s="164"/>
      <c r="G166" s="164"/>
      <c r="H166" s="164"/>
      <c r="I166" s="164"/>
      <c r="J166" s="145"/>
      <c r="K166" s="144"/>
      <c r="O166" s="144"/>
      <c r="P166" s="144"/>
      <c r="Q166" s="144"/>
      <c r="R166" s="144"/>
      <c r="AV166" s="159" t="s">
        <v>91</v>
      </c>
      <c r="AW166" s="160" t="s">
        <v>329</v>
      </c>
      <c r="AX166" s="161" t="n">
        <v>7</v>
      </c>
      <c r="AY166" s="161" t="n">
        <v>3</v>
      </c>
      <c r="AZ166" s="161" t="n">
        <v>3</v>
      </c>
      <c r="BA166" s="161" t="n">
        <v>8</v>
      </c>
      <c r="BB166" s="161" t="n">
        <v>90000</v>
      </c>
      <c r="BC166" s="63" t="n">
        <v>2</v>
      </c>
      <c r="BD166" s="3" t="n">
        <f aca="false">LEN(AW166)</f>
        <v>5</v>
      </c>
    </row>
    <row r="167" customFormat="false" ht="15.75" hidden="false" customHeight="false" outlineLevel="0" collapsed="false">
      <c r="C167" s="145"/>
      <c r="D167" s="163"/>
      <c r="E167" s="164"/>
      <c r="F167" s="164"/>
      <c r="G167" s="164"/>
      <c r="H167" s="164"/>
      <c r="I167" s="164"/>
      <c r="J167" s="145"/>
      <c r="K167" s="144"/>
      <c r="O167" s="144"/>
      <c r="P167" s="144"/>
      <c r="Q167" s="144"/>
      <c r="R167" s="144"/>
      <c r="AV167" s="159" t="s">
        <v>114</v>
      </c>
      <c r="AW167" s="160"/>
      <c r="AX167" s="161" t="n">
        <v>7</v>
      </c>
      <c r="AY167" s="161" t="n">
        <v>3</v>
      </c>
      <c r="AZ167" s="161" t="n">
        <v>3</v>
      </c>
      <c r="BA167" s="161" t="n">
        <v>7</v>
      </c>
      <c r="BB167" s="161" t="n">
        <v>50000</v>
      </c>
      <c r="BC167" s="63" t="n">
        <v>16</v>
      </c>
      <c r="BD167" s="3" t="n">
        <f aca="false">LEN(AW167)</f>
        <v>0</v>
      </c>
    </row>
    <row r="168" customFormat="false" ht="15.75" hidden="false" customHeight="false" outlineLevel="0" collapsed="false">
      <c r="C168" s="145"/>
      <c r="D168" s="163"/>
      <c r="E168" s="164"/>
      <c r="F168" s="164"/>
      <c r="G168" s="164"/>
      <c r="H168" s="164"/>
      <c r="I168" s="164"/>
      <c r="J168" s="145"/>
      <c r="K168" s="144"/>
      <c r="O168" s="144"/>
      <c r="P168" s="144"/>
      <c r="Q168" s="144"/>
      <c r="R168" s="144"/>
      <c r="AV168" s="159" t="s">
        <v>135</v>
      </c>
      <c r="AW168" s="160" t="s">
        <v>359</v>
      </c>
      <c r="AX168" s="161" t="n">
        <v>7</v>
      </c>
      <c r="AY168" s="161" t="n">
        <v>3</v>
      </c>
      <c r="AZ168" s="161" t="n">
        <v>3</v>
      </c>
      <c r="BA168" s="161" t="n">
        <v>7</v>
      </c>
      <c r="BB168" s="161" t="n">
        <v>70000</v>
      </c>
      <c r="BC168" s="63" t="n">
        <v>2</v>
      </c>
      <c r="BD168" s="3" t="n">
        <f aca="false">LEN(AW168)</f>
        <v>17</v>
      </c>
    </row>
    <row r="169" customFormat="false" ht="15.75" hidden="false" customHeight="false" outlineLevel="0" collapsed="false">
      <c r="C169" s="145"/>
      <c r="D169" s="163"/>
      <c r="E169" s="164"/>
      <c r="F169" s="164"/>
      <c r="G169" s="164"/>
      <c r="H169" s="164"/>
      <c r="I169" s="164"/>
      <c r="J169" s="145"/>
      <c r="K169" s="144"/>
      <c r="AV169" s="159" t="s">
        <v>59</v>
      </c>
      <c r="AW169" s="160" t="s">
        <v>348</v>
      </c>
      <c r="AX169" s="161" t="n">
        <v>5</v>
      </c>
      <c r="AY169" s="161" t="n">
        <v>3</v>
      </c>
      <c r="AZ169" s="161" t="n">
        <v>2</v>
      </c>
      <c r="BA169" s="161" t="n">
        <v>7</v>
      </c>
      <c r="BB169" s="161" t="n">
        <v>40000</v>
      </c>
      <c r="BC169" s="63" t="n">
        <v>16</v>
      </c>
      <c r="BD169" s="3" t="n">
        <f aca="false">LEN(AW169)</f>
        <v>25</v>
      </c>
    </row>
    <row r="170" customFormat="false" ht="15.75" hidden="false" customHeight="false" outlineLevel="0" collapsed="false">
      <c r="C170" s="145"/>
      <c r="D170" s="163"/>
      <c r="E170" s="164"/>
      <c r="F170" s="164"/>
      <c r="G170" s="164"/>
      <c r="H170" s="164"/>
      <c r="I170" s="164"/>
      <c r="J170" s="145"/>
      <c r="K170" s="144"/>
      <c r="AV170" s="159" t="s">
        <v>86</v>
      </c>
      <c r="AW170" s="160" t="s">
        <v>364</v>
      </c>
      <c r="AX170" s="161" t="n">
        <v>8</v>
      </c>
      <c r="AY170" s="161" t="n">
        <v>2</v>
      </c>
      <c r="AZ170" s="161" t="n">
        <v>3</v>
      </c>
      <c r="BA170" s="161" t="n">
        <v>7</v>
      </c>
      <c r="BB170" s="161" t="n">
        <v>60000</v>
      </c>
      <c r="BC170" s="63" t="n">
        <v>16</v>
      </c>
      <c r="BD170" s="3" t="n">
        <f aca="false">LEN(AW170)</f>
        <v>13</v>
      </c>
    </row>
    <row r="171" customFormat="false" ht="15.75" hidden="false" customHeight="false" outlineLevel="0" collapsed="false">
      <c r="C171" s="145"/>
      <c r="D171" s="163"/>
      <c r="E171" s="164"/>
      <c r="F171" s="164"/>
      <c r="G171" s="164"/>
      <c r="H171" s="164"/>
      <c r="I171" s="164"/>
      <c r="J171" s="145"/>
      <c r="K171" s="144"/>
      <c r="AV171" s="159" t="s">
        <v>89</v>
      </c>
      <c r="AW171" s="160" t="s">
        <v>365</v>
      </c>
      <c r="AX171" s="161" t="n">
        <v>5</v>
      </c>
      <c r="AY171" s="161" t="n">
        <v>1</v>
      </c>
      <c r="AZ171" s="161" t="n">
        <v>3</v>
      </c>
      <c r="BA171" s="161" t="n">
        <v>5</v>
      </c>
      <c r="BB171" s="161" t="n">
        <v>20000</v>
      </c>
      <c r="BC171" s="63" t="n">
        <v>16</v>
      </c>
      <c r="BD171" s="3" t="n">
        <f aca="false">LEN(AW171)</f>
        <v>45</v>
      </c>
    </row>
    <row r="172" customFormat="false" ht="15.75" hidden="false" customHeight="false" outlineLevel="0" collapsed="false">
      <c r="C172" s="145"/>
      <c r="D172" s="163"/>
      <c r="E172" s="164"/>
      <c r="F172" s="164"/>
      <c r="G172" s="164"/>
      <c r="H172" s="164"/>
      <c r="I172" s="164"/>
      <c r="J172" s="145"/>
      <c r="K172" s="144"/>
      <c r="AV172" s="159" t="s">
        <v>163</v>
      </c>
      <c r="AW172" s="160" t="s">
        <v>366</v>
      </c>
      <c r="AX172" s="161" t="n">
        <v>5</v>
      </c>
      <c r="AY172" s="161" t="n">
        <v>5</v>
      </c>
      <c r="AZ172" s="161" t="n">
        <v>1</v>
      </c>
      <c r="BA172" s="161" t="n">
        <v>8</v>
      </c>
      <c r="BB172" s="161" t="n">
        <v>140000</v>
      </c>
      <c r="BC172" s="63" t="n">
        <v>1</v>
      </c>
      <c r="BD172" s="3" t="n">
        <f aca="false">LEN(AW172)</f>
        <v>54</v>
      </c>
    </row>
    <row r="173" customFormat="false" ht="15.75" hidden="false" customHeight="false" outlineLevel="0" collapsed="false">
      <c r="C173" s="145"/>
      <c r="D173" s="163"/>
      <c r="E173" s="164"/>
      <c r="F173" s="164"/>
      <c r="G173" s="164"/>
      <c r="H173" s="164"/>
      <c r="I173" s="166"/>
      <c r="J173" s="145"/>
      <c r="K173" s="144"/>
      <c r="AV173" s="159" t="s">
        <v>70</v>
      </c>
      <c r="AW173" s="160"/>
      <c r="AX173" s="161" t="n">
        <v>6</v>
      </c>
      <c r="AY173" s="161" t="n">
        <v>3</v>
      </c>
      <c r="AZ173" s="161" t="n">
        <v>3</v>
      </c>
      <c r="BA173" s="161" t="n">
        <v>7</v>
      </c>
      <c r="BB173" s="161" t="n">
        <v>40000</v>
      </c>
      <c r="BC173" s="63" t="n">
        <v>16</v>
      </c>
      <c r="BD173" s="3" t="n">
        <f aca="false">LEN(AW173)</f>
        <v>0</v>
      </c>
    </row>
    <row r="174" customFormat="false" ht="15.75" hidden="false" customHeight="false" outlineLevel="0" collapsed="false">
      <c r="C174" s="145"/>
      <c r="D174" s="163"/>
      <c r="E174" s="164"/>
      <c r="F174" s="164"/>
      <c r="G174" s="164"/>
      <c r="H174" s="164"/>
      <c r="I174" s="164"/>
      <c r="J174" s="145"/>
      <c r="K174" s="144"/>
      <c r="AV174" s="159" t="s">
        <v>108</v>
      </c>
      <c r="AW174" s="160" t="s">
        <v>367</v>
      </c>
      <c r="AX174" s="161" t="n">
        <v>6</v>
      </c>
      <c r="AY174" s="161" t="n">
        <v>3</v>
      </c>
      <c r="AZ174" s="161" t="n">
        <v>2</v>
      </c>
      <c r="BA174" s="161" t="n">
        <v>7</v>
      </c>
      <c r="BB174" s="161" t="n">
        <v>70000</v>
      </c>
      <c r="BC174" s="63" t="n">
        <v>2</v>
      </c>
      <c r="BD174" s="3" t="n">
        <f aca="false">LEN(AW174)</f>
        <v>30</v>
      </c>
    </row>
    <row r="175" customFormat="false" ht="24.75" hidden="false" customHeight="false" outlineLevel="0" collapsed="false">
      <c r="C175" s="145"/>
      <c r="D175" s="163"/>
      <c r="E175" s="164"/>
      <c r="F175" s="164"/>
      <c r="G175" s="164"/>
      <c r="H175" s="164"/>
      <c r="I175" s="164"/>
      <c r="J175" s="145"/>
      <c r="K175" s="144"/>
      <c r="AV175" s="159" t="s">
        <v>153</v>
      </c>
      <c r="AW175" s="160" t="s">
        <v>368</v>
      </c>
      <c r="AX175" s="161" t="n">
        <v>2</v>
      </c>
      <c r="AY175" s="161" t="n">
        <v>6</v>
      </c>
      <c r="AZ175" s="161" t="n">
        <v>1</v>
      </c>
      <c r="BA175" s="161" t="n">
        <v>10</v>
      </c>
      <c r="BB175" s="161" t="n">
        <v>120000</v>
      </c>
      <c r="BC175" s="63" t="n">
        <v>1</v>
      </c>
      <c r="BD175" s="3" t="n">
        <f aca="false">LEN(AW175)</f>
        <v>83</v>
      </c>
    </row>
    <row r="176" customFormat="false" ht="24.75" hidden="false" customHeight="false" outlineLevel="0" collapsed="false">
      <c r="C176" s="145"/>
      <c r="D176" s="163"/>
      <c r="E176" s="164"/>
      <c r="F176" s="164"/>
      <c r="G176" s="164"/>
      <c r="H176" s="164"/>
      <c r="I176" s="164"/>
      <c r="J176" s="145"/>
      <c r="K176" s="144"/>
      <c r="AV176" s="159" t="s">
        <v>158</v>
      </c>
      <c r="AW176" s="160" t="s">
        <v>369</v>
      </c>
      <c r="AX176" s="161" t="n">
        <v>4</v>
      </c>
      <c r="AY176" s="161" t="n">
        <v>5</v>
      </c>
      <c r="AZ176" s="161" t="n">
        <v>1</v>
      </c>
      <c r="BA176" s="161" t="n">
        <v>9</v>
      </c>
      <c r="BB176" s="161" t="n">
        <v>110000</v>
      </c>
      <c r="BC176" s="63" t="n">
        <v>1</v>
      </c>
      <c r="BD176" s="3" t="n">
        <f aca="false">LEN(AW176)</f>
        <v>79</v>
      </c>
    </row>
    <row r="177" customFormat="false" ht="15.75" hidden="false" customHeight="false" outlineLevel="0" collapsed="false">
      <c r="C177" s="145"/>
      <c r="D177" s="163"/>
      <c r="E177" s="164"/>
      <c r="F177" s="164"/>
      <c r="G177" s="164"/>
      <c r="H177" s="164"/>
      <c r="I177" s="164"/>
      <c r="J177" s="145"/>
      <c r="K177" s="144"/>
      <c r="AV177" s="159" t="s">
        <v>123</v>
      </c>
      <c r="AW177" s="160" t="s">
        <v>370</v>
      </c>
      <c r="AX177" s="161" t="n">
        <v>5</v>
      </c>
      <c r="AY177" s="161" t="n">
        <v>3</v>
      </c>
      <c r="AZ177" s="161" t="n">
        <v>2</v>
      </c>
      <c r="BA177" s="161" t="n">
        <v>8</v>
      </c>
      <c r="BB177" s="161" t="n">
        <v>90000</v>
      </c>
      <c r="BC177" s="63" t="n">
        <v>2</v>
      </c>
      <c r="BD177" s="3" t="n">
        <f aca="false">LEN(AW177)</f>
        <v>37</v>
      </c>
    </row>
    <row r="178" customFormat="false" ht="15.75" hidden="false" customHeight="false" outlineLevel="0" collapsed="false">
      <c r="C178" s="145"/>
      <c r="D178" s="163"/>
      <c r="E178" s="164"/>
      <c r="F178" s="164"/>
      <c r="G178" s="164"/>
      <c r="H178" s="164"/>
      <c r="I178" s="164"/>
      <c r="J178" s="145"/>
      <c r="K178" s="144"/>
      <c r="AV178" s="159" t="s">
        <v>150</v>
      </c>
      <c r="AW178" s="160" t="s">
        <v>371</v>
      </c>
      <c r="AX178" s="161" t="n">
        <v>6</v>
      </c>
      <c r="AY178" s="161" t="n">
        <v>4</v>
      </c>
      <c r="AZ178" s="161" t="n">
        <v>2</v>
      </c>
      <c r="BA178" s="161" t="n">
        <v>8</v>
      </c>
      <c r="BB178" s="161" t="n">
        <v>110000</v>
      </c>
      <c r="BC178" s="63" t="n">
        <v>2</v>
      </c>
      <c r="BD178" s="3" t="n">
        <f aca="false">LEN(AW178)</f>
        <v>6</v>
      </c>
    </row>
    <row r="179" customFormat="false" ht="15.75" hidden="false" customHeight="false" outlineLevel="0" collapsed="false">
      <c r="C179" s="145"/>
      <c r="D179" s="163"/>
      <c r="E179" s="164"/>
      <c r="F179" s="164"/>
      <c r="G179" s="164"/>
      <c r="H179" s="164"/>
      <c r="I179" s="164"/>
      <c r="J179" s="145"/>
      <c r="K179" s="144"/>
      <c r="AV179" s="159" t="s">
        <v>28</v>
      </c>
      <c r="AW179" s="160" t="s">
        <v>372</v>
      </c>
      <c r="AX179" s="161" t="n">
        <v>6</v>
      </c>
      <c r="AY179" s="161" t="n">
        <v>4</v>
      </c>
      <c r="AZ179" s="161" t="n">
        <v>4</v>
      </c>
      <c r="BA179" s="161" t="n">
        <v>8</v>
      </c>
      <c r="BB179" s="161" t="n">
        <v>110000</v>
      </c>
      <c r="BC179" s="63" t="n">
        <v>6</v>
      </c>
      <c r="BD179" s="3" t="n">
        <f aca="false">LEN(AW179)</f>
        <v>39</v>
      </c>
    </row>
    <row r="180" customFormat="false" ht="15.75" hidden="false" customHeight="false" outlineLevel="0" collapsed="false">
      <c r="C180" s="145"/>
      <c r="D180" s="163"/>
      <c r="E180" s="164"/>
      <c r="F180" s="164"/>
      <c r="G180" s="164"/>
      <c r="H180" s="164"/>
      <c r="I180" s="164"/>
      <c r="J180" s="145"/>
      <c r="K180" s="144"/>
      <c r="AV180" s="159" t="s">
        <v>53</v>
      </c>
      <c r="AW180" s="160"/>
      <c r="AX180" s="161" t="n">
        <v>6</v>
      </c>
      <c r="AY180" s="161" t="n">
        <v>3</v>
      </c>
      <c r="AZ180" s="161" t="n">
        <v>3</v>
      </c>
      <c r="BA180" s="161" t="n">
        <v>8</v>
      </c>
      <c r="BB180" s="161" t="n">
        <v>50000</v>
      </c>
      <c r="BC180" s="63" t="n">
        <v>12</v>
      </c>
      <c r="BD180" s="3" t="n">
        <f aca="false">LEN(AW180)</f>
        <v>0</v>
      </c>
    </row>
    <row r="181" customFormat="false" ht="15.75" hidden="false" customHeight="false" outlineLevel="0" collapsed="false">
      <c r="C181" s="145"/>
      <c r="D181" s="163"/>
      <c r="E181" s="164"/>
      <c r="F181" s="164"/>
      <c r="G181" s="164"/>
      <c r="H181" s="164"/>
      <c r="I181" s="164"/>
      <c r="J181" s="145"/>
      <c r="K181" s="144"/>
      <c r="AV181" s="159" t="s">
        <v>77</v>
      </c>
      <c r="AW181" s="160" t="s">
        <v>373</v>
      </c>
      <c r="AX181" s="161" t="n">
        <v>6</v>
      </c>
      <c r="AY181" s="161" t="n">
        <v>2</v>
      </c>
      <c r="AZ181" s="161" t="n">
        <v>3</v>
      </c>
      <c r="BA181" s="161" t="n">
        <v>7</v>
      </c>
      <c r="BB181" s="161" t="n">
        <v>40000</v>
      </c>
      <c r="BC181" s="63" t="n">
        <v>1</v>
      </c>
      <c r="BD181" s="3" t="n">
        <f aca="false">LEN(AW181)</f>
        <v>37</v>
      </c>
    </row>
    <row r="182" customFormat="false" ht="15.75" hidden="false" customHeight="false" outlineLevel="0" collapsed="false">
      <c r="C182" s="145"/>
      <c r="D182" s="163"/>
      <c r="E182" s="164"/>
      <c r="F182" s="164"/>
      <c r="G182" s="164"/>
      <c r="H182" s="164"/>
      <c r="I182" s="164"/>
      <c r="J182" s="145"/>
      <c r="K182" s="144"/>
      <c r="AV182" s="159" t="s">
        <v>100</v>
      </c>
      <c r="AW182" s="160" t="s">
        <v>374</v>
      </c>
      <c r="AX182" s="161" t="n">
        <v>7</v>
      </c>
      <c r="AY182" s="161" t="n">
        <v>3</v>
      </c>
      <c r="AZ182" s="161" t="n">
        <v>3</v>
      </c>
      <c r="BA182" s="161" t="n">
        <v>7</v>
      </c>
      <c r="BB182" s="161" t="n">
        <v>50000</v>
      </c>
      <c r="BC182" s="63" t="n">
        <v>1</v>
      </c>
      <c r="BD182" s="3" t="n">
        <f aca="false">LEN(AW182)</f>
        <v>9</v>
      </c>
    </row>
    <row r="183" customFormat="false" ht="15.75" hidden="false" customHeight="false" outlineLevel="0" collapsed="false">
      <c r="C183" s="145"/>
      <c r="D183" s="165"/>
      <c r="E183" s="164"/>
      <c r="F183" s="164"/>
      <c r="G183" s="164"/>
      <c r="H183" s="164"/>
      <c r="I183" s="166"/>
      <c r="J183" s="145"/>
      <c r="K183" s="144"/>
      <c r="AV183" s="159" t="s">
        <v>121</v>
      </c>
      <c r="AW183" s="160" t="s">
        <v>374</v>
      </c>
      <c r="AX183" s="161" t="n">
        <v>6</v>
      </c>
      <c r="AY183" s="161" t="n">
        <v>3</v>
      </c>
      <c r="AZ183" s="161" t="n">
        <v>4</v>
      </c>
      <c r="BA183" s="161" t="n">
        <v>8</v>
      </c>
      <c r="BB183" s="161" t="n">
        <v>70000</v>
      </c>
      <c r="BC183" s="63" t="n">
        <v>1</v>
      </c>
      <c r="BD183" s="3" t="n">
        <f aca="false">LEN(AW183)</f>
        <v>9</v>
      </c>
    </row>
    <row r="184" customFormat="false" ht="24.75" hidden="false" customHeight="false" outlineLevel="0" collapsed="false">
      <c r="C184" s="145"/>
      <c r="D184" s="163"/>
      <c r="E184" s="164"/>
      <c r="F184" s="164"/>
      <c r="G184" s="164"/>
      <c r="H184" s="164"/>
      <c r="I184" s="164"/>
      <c r="J184" s="146"/>
      <c r="AV184" s="159" t="s">
        <v>141</v>
      </c>
      <c r="AW184" s="160" t="s">
        <v>369</v>
      </c>
      <c r="AX184" s="161" t="n">
        <v>4</v>
      </c>
      <c r="AY184" s="161" t="n">
        <v>5</v>
      </c>
      <c r="AZ184" s="161" t="n">
        <v>1</v>
      </c>
      <c r="BA184" s="161" t="n">
        <v>9</v>
      </c>
      <c r="BB184" s="161" t="n">
        <v>110000</v>
      </c>
      <c r="BC184" s="63" t="n">
        <v>1</v>
      </c>
      <c r="BD184" s="3" t="n">
        <f aca="false">LEN(AW184)</f>
        <v>79</v>
      </c>
    </row>
    <row r="185" customFormat="false" ht="24.75" hidden="false" customHeight="false" outlineLevel="0" collapsed="false">
      <c r="C185" s="145"/>
      <c r="J185" s="146"/>
      <c r="AV185" s="159" t="s">
        <v>155</v>
      </c>
      <c r="AW185" s="160" t="s">
        <v>357</v>
      </c>
      <c r="AX185" s="161" t="n">
        <v>5</v>
      </c>
      <c r="AY185" s="161" t="n">
        <v>5</v>
      </c>
      <c r="AZ185" s="161" t="n">
        <v>2</v>
      </c>
      <c r="BA185" s="161" t="n">
        <v>9</v>
      </c>
      <c r="BB185" s="161" t="n">
        <v>140000</v>
      </c>
      <c r="BC185" s="63" t="n">
        <v>1</v>
      </c>
      <c r="BD185" s="3" t="n">
        <f aca="false">LEN(AW185)</f>
        <v>59</v>
      </c>
    </row>
    <row r="186" customFormat="false" ht="15.75" hidden="false" customHeight="false" outlineLevel="0" collapsed="false">
      <c r="C186" s="145"/>
      <c r="J186" s="146"/>
      <c r="AV186" s="159" t="s">
        <v>115</v>
      </c>
      <c r="AW186" s="160" t="s">
        <v>375</v>
      </c>
      <c r="AX186" s="161" t="n">
        <v>6</v>
      </c>
      <c r="AY186" s="161" t="n">
        <v>3</v>
      </c>
      <c r="AZ186" s="161" t="n">
        <v>3</v>
      </c>
      <c r="BA186" s="161" t="n">
        <v>8</v>
      </c>
      <c r="BB186" s="161" t="n">
        <v>60000</v>
      </c>
      <c r="BC186" s="63" t="n">
        <v>16</v>
      </c>
      <c r="BD186" s="3" t="n">
        <f aca="false">LEN(AW186)</f>
        <v>20</v>
      </c>
    </row>
    <row r="187" customFormat="false" ht="15.75" hidden="false" customHeight="false" outlineLevel="0" collapsed="false">
      <c r="C187" s="145"/>
      <c r="J187" s="146"/>
      <c r="AV187" s="159" t="s">
        <v>92</v>
      </c>
      <c r="AW187" s="160" t="s">
        <v>376</v>
      </c>
      <c r="AX187" s="161" t="n">
        <v>7</v>
      </c>
      <c r="AY187" s="161" t="n">
        <v>2</v>
      </c>
      <c r="AZ187" s="161" t="n">
        <v>4</v>
      </c>
      <c r="BA187" s="161" t="n">
        <v>7</v>
      </c>
      <c r="BB187" s="161" t="n">
        <v>80000</v>
      </c>
      <c r="BC187" s="63" t="n">
        <v>4</v>
      </c>
      <c r="BD187" s="3" t="n">
        <f aca="false">LEN(AW187)</f>
        <v>34</v>
      </c>
    </row>
    <row r="188" customFormat="false" ht="15.75" hidden="false" customHeight="false" outlineLevel="0" collapsed="false">
      <c r="C188" s="145"/>
      <c r="J188" s="146"/>
      <c r="AV188" s="159" t="s">
        <v>67</v>
      </c>
      <c r="AW188" s="160" t="s">
        <v>377</v>
      </c>
      <c r="AX188" s="161" t="n">
        <v>7</v>
      </c>
      <c r="AY188" s="161" t="n">
        <v>3</v>
      </c>
      <c r="AZ188" s="161" t="n">
        <v>3</v>
      </c>
      <c r="BA188" s="161" t="n">
        <v>8</v>
      </c>
      <c r="BB188" s="161" t="n">
        <v>110000</v>
      </c>
      <c r="BC188" s="63" t="n">
        <v>4</v>
      </c>
      <c r="BD188" s="3" t="n">
        <f aca="false">LEN(AW188)</f>
        <v>44</v>
      </c>
    </row>
    <row r="189" customFormat="false" ht="15.75" hidden="false" customHeight="false" outlineLevel="0" collapsed="false">
      <c r="C189" s="145"/>
      <c r="J189" s="146"/>
      <c r="AV189" s="159" t="s">
        <v>71</v>
      </c>
      <c r="AW189" s="160" t="s">
        <v>378</v>
      </c>
      <c r="AX189" s="161" t="n">
        <v>8</v>
      </c>
      <c r="AY189" s="161" t="n">
        <v>3</v>
      </c>
      <c r="AZ189" s="161" t="n">
        <v>4</v>
      </c>
      <c r="BA189" s="161" t="n">
        <v>7</v>
      </c>
      <c r="BB189" s="161" t="n">
        <v>120000</v>
      </c>
      <c r="BC189" s="63" t="n">
        <v>2</v>
      </c>
      <c r="BD189" s="3" t="n">
        <f aca="false">LEN(AW189)</f>
        <v>20</v>
      </c>
    </row>
    <row r="190" customFormat="false" ht="15.75" hidden="false" customHeight="false" outlineLevel="0" collapsed="false">
      <c r="C190" s="145"/>
      <c r="J190" s="146"/>
      <c r="AV190" s="159" t="s">
        <v>110</v>
      </c>
      <c r="AW190" s="160" t="s">
        <v>379</v>
      </c>
      <c r="AX190" s="161" t="n">
        <v>8</v>
      </c>
      <c r="AY190" s="161" t="n">
        <v>3</v>
      </c>
      <c r="AZ190" s="161" t="n">
        <v>3</v>
      </c>
      <c r="BA190" s="161" t="n">
        <v>8</v>
      </c>
      <c r="BB190" s="161" t="n">
        <v>120000</v>
      </c>
      <c r="BC190" s="63" t="n">
        <v>2</v>
      </c>
      <c r="BD190" s="3" t="n">
        <f aca="false">LEN(AW190)</f>
        <v>27</v>
      </c>
    </row>
    <row r="191" customFormat="false" ht="15.75" hidden="false" customHeight="false" outlineLevel="0" collapsed="false">
      <c r="J191" s="146"/>
      <c r="AV191" s="159" t="s">
        <v>69</v>
      </c>
      <c r="AW191" s="160" t="s">
        <v>380</v>
      </c>
      <c r="AX191" s="161" t="n">
        <v>6</v>
      </c>
      <c r="AY191" s="161" t="n">
        <v>2</v>
      </c>
      <c r="AZ191" s="161" t="n">
        <v>3</v>
      </c>
      <c r="BA191" s="161" t="n">
        <v>7</v>
      </c>
      <c r="BB191" s="161" t="n">
        <v>40000</v>
      </c>
      <c r="BC191" s="63" t="n">
        <v>12</v>
      </c>
      <c r="BD191" s="3" t="n">
        <f aca="false">LEN(AW191)</f>
        <v>26</v>
      </c>
    </row>
    <row r="192" customFormat="false" ht="15.75" hidden="false" customHeight="false" outlineLevel="0" collapsed="false">
      <c r="J192" s="146"/>
      <c r="AV192" s="159" t="s">
        <v>116</v>
      </c>
      <c r="AW192" s="160" t="s">
        <v>374</v>
      </c>
      <c r="AX192" s="161" t="n">
        <v>7</v>
      </c>
      <c r="AY192" s="161" t="n">
        <v>3</v>
      </c>
      <c r="AZ192" s="161" t="n">
        <v>3</v>
      </c>
      <c r="BA192" s="161" t="n">
        <v>7</v>
      </c>
      <c r="BB192" s="161" t="n">
        <v>50000</v>
      </c>
      <c r="BC192" s="63" t="n">
        <v>2</v>
      </c>
      <c r="BD192" s="3" t="n">
        <f aca="false">LEN(AW192)</f>
        <v>9</v>
      </c>
    </row>
    <row r="193" customFormat="false" ht="15.75" hidden="false" customHeight="false" outlineLevel="0" collapsed="false">
      <c r="J193" s="146"/>
      <c r="AV193" s="159" t="s">
        <v>136</v>
      </c>
      <c r="AW193" s="160" t="s">
        <v>381</v>
      </c>
      <c r="AX193" s="161" t="n">
        <v>7</v>
      </c>
      <c r="AY193" s="161" t="n">
        <v>3</v>
      </c>
      <c r="AZ193" s="161" t="n">
        <v>3</v>
      </c>
      <c r="BA193" s="161" t="n">
        <v>7</v>
      </c>
      <c r="BB193" s="161" t="n">
        <v>70000</v>
      </c>
      <c r="BC193" s="63" t="n">
        <v>2</v>
      </c>
      <c r="BD193" s="3" t="n">
        <f aca="false">LEN(AW193)</f>
        <v>27</v>
      </c>
    </row>
    <row r="194" customFormat="false" ht="15.75" hidden="false" customHeight="false" outlineLevel="0" collapsed="false">
      <c r="J194" s="146"/>
      <c r="AV194" s="159" t="s">
        <v>94</v>
      </c>
      <c r="AW194" s="160" t="s">
        <v>382</v>
      </c>
      <c r="AX194" s="161" t="n">
        <v>7</v>
      </c>
      <c r="AY194" s="161" t="n">
        <v>3</v>
      </c>
      <c r="AZ194" s="161" t="n">
        <v>3</v>
      </c>
      <c r="BA194" s="161" t="n">
        <v>8</v>
      </c>
      <c r="BB194" s="161" t="n">
        <v>90000</v>
      </c>
      <c r="BC194" s="63" t="n">
        <v>2</v>
      </c>
      <c r="BD194" s="3" t="n">
        <f aca="false">LEN(AW194)</f>
        <v>16</v>
      </c>
    </row>
    <row r="195" customFormat="false" ht="24.75" hidden="false" customHeight="false" outlineLevel="0" collapsed="false">
      <c r="J195" s="146"/>
      <c r="AV195" s="159" t="s">
        <v>152</v>
      </c>
      <c r="AW195" s="160" t="s">
        <v>369</v>
      </c>
      <c r="AX195" s="161" t="n">
        <v>4</v>
      </c>
      <c r="AY195" s="161" t="n">
        <v>5</v>
      </c>
      <c r="AZ195" s="161" t="n">
        <v>1</v>
      </c>
      <c r="BA195" s="161" t="n">
        <v>9</v>
      </c>
      <c r="BB195" s="161" t="n">
        <v>110000</v>
      </c>
      <c r="BC195" s="63" t="n">
        <v>1</v>
      </c>
      <c r="BD195" s="3" t="n">
        <f aca="false">LEN(AW195)</f>
        <v>79</v>
      </c>
    </row>
    <row r="196" customFormat="false" ht="15.75" hidden="false" customHeight="false" outlineLevel="0" collapsed="false">
      <c r="J196" s="146"/>
      <c r="AV196" s="159" t="s">
        <v>131</v>
      </c>
      <c r="AW196" s="160" t="s">
        <v>325</v>
      </c>
      <c r="AX196" s="161" t="n">
        <v>6</v>
      </c>
      <c r="AY196" s="161" t="n">
        <v>3</v>
      </c>
      <c r="AZ196" s="161" t="n">
        <v>3</v>
      </c>
      <c r="BA196" s="161" t="n">
        <v>8</v>
      </c>
      <c r="BB196" s="161" t="n">
        <v>90000</v>
      </c>
      <c r="BC196" s="63" t="n">
        <v>2</v>
      </c>
      <c r="BD196" s="3" t="n">
        <f aca="false">LEN(AW196)</f>
        <v>19</v>
      </c>
    </row>
    <row r="197" customFormat="false" ht="15.75" hidden="false" customHeight="false" outlineLevel="0" collapsed="false">
      <c r="J197" s="146"/>
      <c r="AV197" s="159" t="s">
        <v>142</v>
      </c>
      <c r="AW197" s="160" t="s">
        <v>383</v>
      </c>
      <c r="AX197" s="161" t="n">
        <v>7</v>
      </c>
      <c r="AY197" s="161" t="n">
        <v>3</v>
      </c>
      <c r="AZ197" s="161" t="n">
        <v>4</v>
      </c>
      <c r="BA197" s="161" t="n">
        <v>7</v>
      </c>
      <c r="BB197" s="161" t="n">
        <v>110000</v>
      </c>
      <c r="BC197" s="63" t="n">
        <v>2</v>
      </c>
      <c r="BD197" s="3" t="n">
        <f aca="false">LEN(AW197)</f>
        <v>24</v>
      </c>
    </row>
    <row r="198" customFormat="false" ht="15.75" hidden="false" customHeight="false" outlineLevel="0" collapsed="false">
      <c r="J198" s="146"/>
      <c r="AV198" s="159" t="s">
        <v>95</v>
      </c>
      <c r="AW198" s="160" t="s">
        <v>384</v>
      </c>
      <c r="AX198" s="161" t="n">
        <v>8</v>
      </c>
      <c r="AY198" s="161" t="n">
        <v>2</v>
      </c>
      <c r="AZ198" s="161" t="n">
        <v>4</v>
      </c>
      <c r="BA198" s="161" t="n">
        <v>7</v>
      </c>
      <c r="BB198" s="161" t="n">
        <v>90000</v>
      </c>
      <c r="BC198" s="63" t="n">
        <v>4</v>
      </c>
      <c r="BD198" s="3" t="n">
        <f aca="false">LEN(AW198)</f>
        <v>21</v>
      </c>
    </row>
    <row r="199" customFormat="false" ht="15.75" hidden="false" customHeight="false" outlineLevel="0" collapsed="false">
      <c r="AV199" s="159" t="s">
        <v>118</v>
      </c>
      <c r="AW199" s="160"/>
      <c r="AX199" s="161" t="n">
        <v>7</v>
      </c>
      <c r="AY199" s="161" t="n">
        <v>3</v>
      </c>
      <c r="AZ199" s="161" t="n">
        <v>4</v>
      </c>
      <c r="BA199" s="161" t="n">
        <v>7</v>
      </c>
      <c r="BB199" s="161" t="n">
        <v>70000</v>
      </c>
      <c r="BC199" s="63" t="n">
        <v>16</v>
      </c>
      <c r="BD199" s="3" t="n">
        <f aca="false">LEN(AW199)</f>
        <v>0</v>
      </c>
    </row>
    <row r="200" customFormat="false" ht="15.75" hidden="false" customHeight="false" outlineLevel="0" collapsed="false">
      <c r="AV200" s="159" t="s">
        <v>138</v>
      </c>
      <c r="AW200" s="160" t="s">
        <v>336</v>
      </c>
      <c r="AX200" s="161" t="n">
        <v>7</v>
      </c>
      <c r="AY200" s="161" t="n">
        <v>3</v>
      </c>
      <c r="AZ200" s="161" t="n">
        <v>4</v>
      </c>
      <c r="BA200" s="161" t="n">
        <v>7</v>
      </c>
      <c r="BB200" s="161" t="n">
        <v>90000</v>
      </c>
      <c r="BC200" s="63" t="n">
        <v>2</v>
      </c>
      <c r="BD200" s="3" t="n">
        <f aca="false">LEN(AW200)</f>
        <v>4</v>
      </c>
    </row>
    <row r="201" customFormat="false" ht="15.75" hidden="false" customHeight="false" outlineLevel="0" collapsed="false">
      <c r="AV201" s="159" t="s">
        <v>149</v>
      </c>
      <c r="AW201" s="160" t="s">
        <v>385</v>
      </c>
      <c r="AX201" s="161" t="n">
        <v>4</v>
      </c>
      <c r="AY201" s="161" t="n">
        <v>3</v>
      </c>
      <c r="AZ201" s="161" t="n">
        <v>2</v>
      </c>
      <c r="BA201" s="161" t="n">
        <v>8</v>
      </c>
      <c r="BB201" s="161" t="n">
        <v>40000</v>
      </c>
      <c r="BC201" s="63" t="n">
        <v>16</v>
      </c>
      <c r="BD201" s="3" t="n">
        <f aca="false">LEN(AW201)</f>
        <v>12</v>
      </c>
    </row>
  </sheetData>
  <sheetProtection sheet="true" formatCells="false" selectLockedCells="true"/>
  <mergeCells count="25">
    <mergeCell ref="K19:N19"/>
    <mergeCell ref="D20:G20"/>
    <mergeCell ref="H20:J20"/>
    <mergeCell ref="K20:R20"/>
    <mergeCell ref="U20:V20"/>
    <mergeCell ref="D21:G21"/>
    <mergeCell ref="H21:J21"/>
    <mergeCell ref="K21:R21"/>
    <mergeCell ref="U21:V21"/>
    <mergeCell ref="D22:G22"/>
    <mergeCell ref="H22:J22"/>
    <mergeCell ref="K22:R22"/>
    <mergeCell ref="U22:V22"/>
    <mergeCell ref="D23:G23"/>
    <mergeCell ref="K23:R23"/>
    <mergeCell ref="U23:V23"/>
    <mergeCell ref="D24:G24"/>
    <mergeCell ref="H24:J24"/>
    <mergeCell ref="K24:R24"/>
    <mergeCell ref="U24:V24"/>
    <mergeCell ref="D25:G25"/>
    <mergeCell ref="K25:R25"/>
    <mergeCell ref="U25:V25"/>
    <mergeCell ref="D26:G26"/>
    <mergeCell ref="K26:R26"/>
  </mergeCells>
  <conditionalFormatting sqref="D3:D18">
    <cfRule type="cellIs" priority="2" operator="greaterThanOrEqual" aboveAverage="0" equalAverage="0" bottom="0" percent="0" rank="0" text="" dxfId="0">
      <formula>#verw!!#verw!+1</formula>
    </cfRule>
    <cfRule type="cellIs" priority="3" operator="lessThanOrEqual" aboveAverage="0" equalAverage="0" bottom="0" percent="0" rank="0" text="" dxfId="1">
      <formula>#verw!!#verw!-1</formula>
    </cfRule>
    <cfRule type="cellIs" priority="4" operator="equal" aboveAverage="0" equalAverage="0" bottom="0" percent="0" rank="0" text="" dxfId="2">
      <formula>0</formula>
    </cfRule>
  </conditionalFormatting>
  <conditionalFormatting sqref="E3:E18">
    <cfRule type="cellIs" priority="5" operator="greaterThanOrEqual" aboveAverage="0" equalAverage="0" bottom="0" percent="0" rank="0" text="" dxfId="3">
      <formula>#verw!!#verw!+1</formula>
    </cfRule>
    <cfRule type="cellIs" priority="6" operator="lessThanOrEqual" aboveAverage="0" equalAverage="0" bottom="0" percent="0" rank="0" text="" dxfId="4">
      <formula>#verw!!#verw!-1</formula>
    </cfRule>
    <cfRule type="cellIs" priority="7" operator="equal" aboveAverage="0" equalAverage="0" bottom="0" percent="0" rank="0" text="" dxfId="5">
      <formula>0</formula>
    </cfRule>
  </conditionalFormatting>
  <conditionalFormatting sqref="F3:F18">
    <cfRule type="cellIs" priority="8" operator="greaterThanOrEqual" aboveAverage="0" equalAverage="0" bottom="0" percent="0" rank="0" text="" dxfId="6">
      <formula>#verw!!#verw!+1</formula>
    </cfRule>
    <cfRule type="cellIs" priority="9" operator="lessThanOrEqual" aboveAverage="0" equalAverage="0" bottom="0" percent="0" rank="0" text="" dxfId="7">
      <formula>#verw!!#verw!-1</formula>
    </cfRule>
    <cfRule type="cellIs" priority="10" operator="equal" aboveAverage="0" equalAverage="0" bottom="0" percent="0" rank="0" text="" dxfId="8">
      <formula>0</formula>
    </cfRule>
  </conditionalFormatting>
  <conditionalFormatting sqref="G3:G18">
    <cfRule type="cellIs" priority="11" operator="greaterThanOrEqual" aboveAverage="0" equalAverage="0" bottom="0" percent="0" rank="0" text="" dxfId="9">
      <formula>#verw!!#verw!+1</formula>
    </cfRule>
    <cfRule type="cellIs" priority="12" operator="lessThanOrEqual" aboveAverage="0" equalAverage="0" bottom="0" percent="0" rank="0" text="" dxfId="10">
      <formula>#verw!!#verw!-1</formula>
    </cfRule>
    <cfRule type="cellIs" priority="13" operator="equal" aboveAverage="0" equalAverage="0" bottom="0" percent="0" rank="0" text="" dxfId="11">
      <formula>0</formula>
    </cfRule>
  </conditionalFormatting>
  <conditionalFormatting sqref="Y3:AF18">
    <cfRule type="cellIs" priority="14" operator="lessThanOrEqual" aboveAverage="0" equalAverage="0" bottom="0" percent="0" rank="0" text="" dxfId="12">
      <formula>-1</formula>
    </cfRule>
  </conditionalFormatting>
  <conditionalFormatting sqref="X25:X26">
    <cfRule type="cellIs" priority="15" operator="equal" aboveAverage="0" equalAverage="0" bottom="0" percent="0" rank="0" text="" dxfId="13">
      <formula>"0,0"</formula>
    </cfRule>
  </conditionalFormatting>
  <conditionalFormatting sqref="W3:W18">
    <cfRule type="cellIs" priority="16" operator="equal" aboveAverage="0" equalAverage="0" bottom="0" percent="0" rank="0" text="" dxfId="14">
      <formula>"Star"</formula>
    </cfRule>
  </conditionalFormatting>
  <conditionalFormatting sqref="E19:H19">
    <cfRule type="expression" priority="17" aboveAverage="0" equalAverage="0" bottom="0" percent="0" rank="0" text="" dxfId="15">
      <formula>$K$19=1</formula>
    </cfRule>
  </conditionalFormatting>
  <conditionalFormatting sqref="K3:L18">
    <cfRule type="cellIs" priority="18" operator="notEqual" aboveAverage="0" equalAverage="0" bottom="0" percent="0" rank="0" text="" dxfId="16">
      <formula>""""""</formula>
    </cfRule>
  </conditionalFormatting>
  <conditionalFormatting sqref="J3:J18">
    <cfRule type="cellIs" priority="19" operator="equal" aboveAverage="0" equalAverage="0" bottom="0" percent="0" rank="0" text="" dxfId="17">
      <formula>0</formula>
    </cfRule>
  </conditionalFormatting>
  <conditionalFormatting sqref="D19">
    <cfRule type="expression" priority="20" aboveAverage="0" equalAverage="0" bottom="0" percent="0" rank="0" text="" dxfId="18">
      <formula>$K$19=1</formula>
    </cfRule>
  </conditionalFormatting>
  <conditionalFormatting sqref="J19">
    <cfRule type="cellIs" priority="21" operator="notEqual" aboveAverage="0" equalAverage="0" bottom="0" percent="0" rank="0" text="" dxfId="19">
      <formula>0</formula>
    </cfRule>
  </conditionalFormatting>
  <dataValidations count="7">
    <dataValidation allowBlank="true" operator="lessThanOrEqual" showDropDown="false" showErrorMessage="true" showInputMessage="false" sqref="G3:G18" type="whole">
      <formula1>10</formula1>
      <formula2>0</formula2>
    </dataValidation>
    <dataValidation allowBlank="true" error="Minimum Fan Factor of 1 is required, if you have no fans then team will be disbanded." errorTitle="Fan Factor error" operator="greaterThanOrEqual" showDropDown="false" showErrorMessage="true" showInputMessage="false" sqref="S22" type="whole">
      <formula1>1</formula1>
      <formula2>0</formula2>
    </dataValidation>
    <dataValidation allowBlank="true" error="Only 1 Apothecary allowed" errorTitle="Too many" operator="between" showDropDown="false" showErrorMessage="true" showInputMessage="false" sqref="S25" type="whole">
      <formula1>0</formula1>
      <formula2>1</formula2>
    </dataValidation>
    <dataValidation allowBlank="true" operator="between" showDropDown="false" showErrorMessage="true" showInputMessage="false" sqref="C3:C18" type="list">
      <formula1>$AS$2:$AS$17</formula1>
      <formula2>0</formula2>
    </dataValidation>
    <dataValidation allowBlank="true" operator="between" showDropDown="false" showErrorMessage="true" showInputMessage="false" sqref="AL21:AQ21 AU24 AT26" type="whole">
      <formula1>1</formula1>
      <formula2>10</formula2>
    </dataValidation>
    <dataValidation allowBlank="true" operator="between" showDropDown="false" showErrorMessage="true" showInputMessage="false" sqref="H20:J20" type="list">
      <formula1>$AS$20:$AS$35</formula1>
      <formula2>0</formula2>
    </dataValidation>
    <dataValidation allowBlank="true" operator="between" showDropDown="false" showErrorMessage="true" showInputMessage="false" sqref="H23" type="list">
      <formula1>$AV$20:$AV$43</formula1>
      <formula2>0</formula2>
    </dataValidation>
  </dataValidations>
  <printOptions headings="false" gridLines="false" gridLinesSet="true" horizontalCentered="false" verticalCentered="false"/>
  <pageMargins left="0.551388888888889" right="0.551388888888889" top="0.7875" bottom="0.39375" header="0.472222222222222" footer="0.39375"/>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&amp;LLEAGUE / TOURNAMENT NAME&amp;C&amp;A Vs _______________________&amp;RDate ___/___/___     Round ____</oddHeader>
    <oddFooter>&amp;LScore ____  - ____         Casualty ____ - ____&amp;CCrowd ____,000 -____,000     FAME ___&amp;RFan Factor Roll ___   Winnings ____,000gp</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IW206"/>
  <sheetViews>
    <sheetView windowProtection="false" showFormulas="false" showGridLines="true" showRowColHeaders="true" showZeros="false" rightToLeft="false" tabSelected="false" showOutlineSymbols="true" defaultGridColor="true" view="normal" topLeftCell="A1" colorId="64" zoomScale="90" zoomScaleNormal="90" zoomScalePageLayoutView="100" workbookViewId="0">
      <selection pane="topLeft" activeCell="D7" activeCellId="0" sqref="D7"/>
    </sheetView>
  </sheetViews>
  <sheetFormatPr defaultRowHeight="15.75"/>
  <cols>
    <col collapsed="false" hidden="false" max="1" min="1" style="167" width="3.39622641509434"/>
    <col collapsed="false" hidden="false" max="3" min="2" style="3" width="3.39622641509434"/>
    <col collapsed="false" hidden="false" max="4" min="4" style="168" width="20.6698113207547"/>
    <col collapsed="false" hidden="false" max="5" min="5" style="3" width="3.39622641509434"/>
    <col collapsed="false" hidden="false" max="6" min="6" style="3" width="0.69811320754717"/>
    <col collapsed="false" hidden="false" max="7" min="7" style="3" width="3.39622641509434"/>
    <col collapsed="false" hidden="false" max="8" min="8" style="169" width="3.39622641509434"/>
    <col collapsed="false" hidden="false" max="9" min="9" style="170" width="0.69811320754717"/>
    <col collapsed="false" hidden="false" max="10" min="10" style="171" width="3.39622641509434"/>
    <col collapsed="false" hidden="false" max="11" min="11" style="172" width="2.59433962264151"/>
    <col collapsed="false" hidden="false" max="12" min="12" style="173" width="0.69811320754717"/>
    <col collapsed="false" hidden="false" max="14" min="13" style="172" width="2.59433962264151"/>
    <col collapsed="false" hidden="false" max="15" min="15" style="172" width="0.69811320754717"/>
    <col collapsed="false" hidden="false" max="17" min="16" style="172" width="2.59433962264151"/>
    <col collapsed="false" hidden="false" max="18" min="18" style="173" width="0.69811320754717"/>
    <col collapsed="false" hidden="false" max="19" min="19" style="172" width="2.59433962264151"/>
    <col collapsed="false" hidden="false" max="20" min="20" style="3" width="4.99056603773585"/>
    <col collapsed="false" hidden="false" max="21" min="21" style="3" width="3.89622641509434"/>
    <col collapsed="false" hidden="false" max="22" min="22" style="3" width="5.09433962264151"/>
    <col collapsed="false" hidden="false" max="23" min="23" style="3" width="3.89622641509434"/>
    <col collapsed="false" hidden="false" max="24" min="24" style="3" width="4.99056603773585"/>
    <col collapsed="false" hidden="false" max="25" min="25" style="3" width="3.79245283018868"/>
    <col collapsed="false" hidden="false" max="26" min="26" style="174" width="57.5094339622642"/>
    <col collapsed="false" hidden="false" max="27" min="27" style="3" width="8.58490566037736"/>
    <col collapsed="false" hidden="true" max="257" min="28" style="3" width="0"/>
    <col collapsed="false" hidden="true" max="1025" min="258" style="0" width="0"/>
  </cols>
  <sheetData>
    <row r="1" customFormat="false" ht="15.75" hidden="false" customHeight="false" outlineLevel="0" collapsed="false">
      <c r="A1" s="175" t="s">
        <v>386</v>
      </c>
      <c r="B1" s="176" t="s">
        <v>387</v>
      </c>
      <c r="C1" s="177" t="s">
        <v>388</v>
      </c>
      <c r="D1" s="178"/>
      <c r="E1" s="179"/>
      <c r="F1" s="180" t="s">
        <v>389</v>
      </c>
      <c r="G1" s="181"/>
      <c r="H1" s="182"/>
      <c r="I1" s="180" t="s">
        <v>390</v>
      </c>
      <c r="J1" s="181"/>
      <c r="K1" s="183"/>
      <c r="L1" s="184" t="s">
        <v>391</v>
      </c>
      <c r="M1" s="185"/>
      <c r="N1" s="186"/>
      <c r="O1" s="184" t="s">
        <v>392</v>
      </c>
      <c r="P1" s="185"/>
      <c r="Q1" s="186"/>
      <c r="R1" s="184" t="s">
        <v>45</v>
      </c>
      <c r="S1" s="185"/>
      <c r="T1" s="182" t="s">
        <v>393</v>
      </c>
      <c r="U1" s="187" t="s">
        <v>394</v>
      </c>
      <c r="V1" s="182" t="s">
        <v>393</v>
      </c>
      <c r="W1" s="187" t="s">
        <v>395</v>
      </c>
      <c r="X1" s="182" t="s">
        <v>393</v>
      </c>
      <c r="Y1" s="187" t="s">
        <v>396</v>
      </c>
      <c r="Z1" s="188" t="s">
        <v>397</v>
      </c>
      <c r="AA1" s="0"/>
      <c r="AB1" s="0"/>
      <c r="AC1" s="0"/>
      <c r="AD1" s="0"/>
      <c r="AE1" s="0"/>
      <c r="AF1" s="0"/>
      <c r="AG1" s="0"/>
      <c r="AH1" s="0"/>
      <c r="AI1" s="0"/>
      <c r="AJ1" s="0"/>
      <c r="AK1" s="0"/>
      <c r="AL1" s="0"/>
      <c r="AM1" s="0"/>
      <c r="AN1" s="0"/>
      <c r="AO1" s="0"/>
      <c r="AP1" s="0"/>
      <c r="AQ1" s="0"/>
      <c r="AR1" s="0"/>
      <c r="AS1" s="0"/>
      <c r="AT1" s="0"/>
      <c r="AU1" s="0"/>
      <c r="AV1" s="0"/>
      <c r="AW1" s="0"/>
      <c r="AX1" s="0"/>
      <c r="AY1" s="0"/>
      <c r="AZ1" s="0"/>
      <c r="BA1" s="0"/>
      <c r="BB1" s="0"/>
      <c r="BC1" s="0"/>
      <c r="BD1" s="0"/>
      <c r="BE1" s="0"/>
      <c r="BF1" s="0"/>
      <c r="BG1" s="0"/>
      <c r="BH1" s="0"/>
      <c r="BI1" s="0"/>
      <c r="BJ1" s="0"/>
      <c r="BK1" s="0"/>
      <c r="BL1" s="0"/>
      <c r="BM1" s="0"/>
      <c r="BN1" s="0"/>
      <c r="BO1" s="0"/>
      <c r="BP1" s="0"/>
      <c r="BQ1" s="0"/>
      <c r="BR1" s="0"/>
      <c r="BS1" s="0"/>
      <c r="BT1" s="0"/>
      <c r="BU1" s="0"/>
      <c r="BV1" s="0"/>
      <c r="BW1" s="0"/>
      <c r="BX1" s="0"/>
      <c r="BY1" s="0"/>
      <c r="BZ1" s="0"/>
      <c r="CA1" s="0"/>
      <c r="CB1" s="0"/>
      <c r="CC1" s="0"/>
      <c r="CD1" s="0"/>
      <c r="CE1" s="0"/>
      <c r="CF1" s="0"/>
      <c r="CG1" s="0"/>
      <c r="CH1" s="0"/>
      <c r="CI1" s="0"/>
      <c r="CJ1" s="0"/>
      <c r="CK1" s="0"/>
      <c r="CL1" s="0"/>
      <c r="CM1" s="0"/>
      <c r="CN1" s="0"/>
      <c r="CO1" s="0"/>
      <c r="CP1" s="0"/>
      <c r="CQ1" s="0"/>
      <c r="CR1" s="0"/>
      <c r="CS1" s="0"/>
      <c r="CT1" s="0"/>
      <c r="CU1" s="0"/>
      <c r="CV1" s="0"/>
      <c r="CW1" s="0"/>
      <c r="CX1" s="0"/>
      <c r="CY1" s="0"/>
      <c r="CZ1" s="0"/>
      <c r="DA1" s="0"/>
      <c r="DB1" s="0"/>
      <c r="DC1" s="0"/>
      <c r="DD1" s="0"/>
      <c r="DE1" s="0"/>
      <c r="DF1" s="0"/>
      <c r="DG1" s="0"/>
      <c r="DH1" s="0"/>
      <c r="DI1" s="0"/>
      <c r="DJ1" s="0"/>
      <c r="DK1" s="0"/>
      <c r="DL1" s="0"/>
      <c r="DM1" s="0"/>
      <c r="DN1" s="0"/>
      <c r="DO1" s="0"/>
      <c r="DP1" s="0"/>
      <c r="DQ1" s="0"/>
      <c r="DR1" s="0"/>
      <c r="DS1" s="0"/>
      <c r="DT1" s="0"/>
      <c r="DU1" s="0"/>
      <c r="DV1" s="0"/>
      <c r="DW1" s="0"/>
      <c r="DX1" s="0"/>
      <c r="DY1" s="0"/>
      <c r="DZ1" s="0"/>
      <c r="EA1" s="0"/>
      <c r="EB1" s="0"/>
      <c r="EC1" s="0"/>
      <c r="ED1" s="0"/>
      <c r="EE1" s="0"/>
      <c r="EF1" s="0"/>
      <c r="EG1" s="0"/>
      <c r="EH1" s="0"/>
      <c r="EI1" s="0"/>
      <c r="EJ1" s="0"/>
      <c r="EK1" s="0"/>
      <c r="EL1" s="0"/>
      <c r="EM1" s="0"/>
      <c r="EN1" s="0"/>
      <c r="EO1" s="0"/>
      <c r="EP1" s="0"/>
      <c r="EQ1" s="0"/>
      <c r="ER1" s="0"/>
      <c r="ES1" s="0"/>
      <c r="ET1" s="0"/>
      <c r="EU1" s="0"/>
      <c r="EV1" s="0"/>
      <c r="EW1" s="0"/>
      <c r="EX1" s="0"/>
      <c r="EY1" s="0"/>
      <c r="EZ1" s="0"/>
      <c r="FA1" s="0"/>
      <c r="FB1" s="0"/>
      <c r="FC1" s="0"/>
      <c r="FD1" s="0"/>
      <c r="FE1" s="0"/>
      <c r="FF1" s="0"/>
      <c r="FG1" s="0"/>
      <c r="FH1" s="0"/>
      <c r="FI1" s="0"/>
      <c r="FJ1" s="0"/>
      <c r="FK1" s="0"/>
      <c r="FL1" s="0"/>
      <c r="FM1" s="0"/>
      <c r="FN1" s="0"/>
      <c r="FO1" s="0"/>
      <c r="FP1" s="0"/>
      <c r="FQ1" s="0"/>
      <c r="FR1" s="0"/>
      <c r="FS1" s="0"/>
      <c r="FT1" s="0"/>
      <c r="FU1" s="0"/>
      <c r="FV1" s="0"/>
      <c r="FW1" s="0"/>
      <c r="FX1" s="0"/>
      <c r="FY1" s="0"/>
      <c r="FZ1" s="0"/>
      <c r="GA1" s="0"/>
      <c r="GB1" s="0"/>
      <c r="GC1" s="0"/>
      <c r="GD1" s="0"/>
      <c r="GE1" s="0"/>
      <c r="GF1" s="0"/>
      <c r="GG1" s="0"/>
      <c r="GH1" s="0"/>
      <c r="GI1" s="0"/>
      <c r="GJ1" s="0"/>
      <c r="GK1" s="0"/>
      <c r="GL1" s="0"/>
      <c r="GM1" s="0"/>
      <c r="GN1" s="0"/>
      <c r="GO1" s="0"/>
      <c r="GP1" s="0"/>
      <c r="GQ1" s="0"/>
      <c r="GR1" s="0"/>
      <c r="GS1" s="0"/>
      <c r="GT1" s="0"/>
      <c r="GU1" s="0"/>
      <c r="GV1" s="0"/>
      <c r="GW1" s="0"/>
      <c r="GX1" s="0"/>
      <c r="GY1" s="0"/>
      <c r="GZ1" s="0"/>
      <c r="HA1" s="0"/>
      <c r="HB1" s="0"/>
      <c r="HC1" s="0"/>
      <c r="HD1" s="0"/>
      <c r="HE1" s="0"/>
      <c r="HF1" s="0"/>
      <c r="HG1" s="0"/>
      <c r="HH1" s="0"/>
      <c r="HI1" s="0"/>
      <c r="HJ1" s="0"/>
      <c r="HK1" s="0"/>
      <c r="HL1" s="0"/>
      <c r="HM1" s="0"/>
      <c r="HN1" s="0"/>
      <c r="HO1" s="0"/>
      <c r="HP1" s="0"/>
      <c r="HQ1" s="0"/>
      <c r="HR1" s="0"/>
      <c r="HS1" s="0"/>
      <c r="HT1" s="0"/>
      <c r="HU1" s="0"/>
      <c r="HV1" s="0"/>
      <c r="HW1" s="0"/>
      <c r="HX1" s="0"/>
      <c r="HY1" s="0"/>
      <c r="HZ1" s="0"/>
      <c r="IA1" s="0"/>
      <c r="IB1" s="0"/>
      <c r="IC1" s="0"/>
      <c r="ID1" s="0"/>
      <c r="IE1" s="0"/>
      <c r="IF1" s="0"/>
      <c r="IG1" s="0"/>
      <c r="IH1" s="0"/>
      <c r="II1" s="0"/>
      <c r="IJ1" s="0"/>
      <c r="IK1" s="0"/>
      <c r="IL1" s="0"/>
      <c r="IM1" s="0"/>
      <c r="IN1" s="0"/>
      <c r="IO1" s="0"/>
      <c r="IP1" s="0"/>
      <c r="IQ1" s="0"/>
      <c r="IR1" s="0"/>
      <c r="IS1" s="0"/>
      <c r="IT1" s="0"/>
      <c r="IU1" s="0"/>
      <c r="IV1" s="0"/>
      <c r="IW1" s="0"/>
    </row>
    <row r="2" customFormat="false" ht="15.75" hidden="false" customHeight="false" outlineLevel="0" collapsed="false">
      <c r="A2" s="189" t="n">
        <f aca="false">COUNTIF(B7:C206,"=W")</f>
        <v>0</v>
      </c>
      <c r="B2" s="190" t="n">
        <f aca="false">COUNTIF(B7:C206,"=D")</f>
        <v>0</v>
      </c>
      <c r="C2" s="191" t="n">
        <f aca="false">COUNTIF(B7:C206,"=L")</f>
        <v>0</v>
      </c>
      <c r="D2" s="192" t="s">
        <v>398</v>
      </c>
      <c r="E2" s="193" t="n">
        <f aca="false">SUM(E7:E206)</f>
        <v>0</v>
      </c>
      <c r="F2" s="194" t="s">
        <v>399</v>
      </c>
      <c r="G2" s="195" t="n">
        <f aca="false">SUM(G7:G206)</f>
        <v>0</v>
      </c>
      <c r="H2" s="193" t="n">
        <f aca="false">SUM(H7:H206)</f>
        <v>0</v>
      </c>
      <c r="I2" s="194" t="s">
        <v>399</v>
      </c>
      <c r="J2" s="195" t="n">
        <f aca="false">SUM(J7:J206)</f>
        <v>0</v>
      </c>
      <c r="K2" s="196" t="n">
        <f aca="false">SUM(K7:K206)</f>
        <v>0</v>
      </c>
      <c r="L2" s="197" t="s">
        <v>399</v>
      </c>
      <c r="M2" s="198" t="n">
        <f aca="false">SUM(M7:M206)</f>
        <v>0</v>
      </c>
      <c r="N2" s="196" t="n">
        <f aca="false">SUM(N7:N206)</f>
        <v>0</v>
      </c>
      <c r="O2" s="197" t="s">
        <v>399</v>
      </c>
      <c r="P2" s="198" t="n">
        <f aca="false">SUM(P7:P206)</f>
        <v>0</v>
      </c>
      <c r="Q2" s="196" t="n">
        <f aca="false">SUM(Q7:Q206)</f>
        <v>0</v>
      </c>
      <c r="R2" s="197" t="s">
        <v>399</v>
      </c>
      <c r="S2" s="198" t="n">
        <f aca="false">SUM(S7:S206)</f>
        <v>0</v>
      </c>
      <c r="T2" s="199" t="n">
        <f aca="false">IF(T7&lt;&gt;"",SUM(T7:T206)/SUM($A$2:$C$2),0)</f>
        <v>0</v>
      </c>
      <c r="U2" s="200" t="s">
        <v>400</v>
      </c>
      <c r="V2" s="199" t="n">
        <f aca="false">IF(COUNTIF(V7:V206,"&gt;0")&gt;0,(SUMIF(V7:V206,"&gt;0")/COUNTIF(V7:V206,"&gt;0")),0)</f>
        <v>0</v>
      </c>
      <c r="W2" s="200" t="s">
        <v>400</v>
      </c>
      <c r="X2" s="199" t="n">
        <f aca="false">IF(X7&lt;&gt;"",SUM(X7:X206)/SUM($A$2:$C$2),0)</f>
        <v>0</v>
      </c>
      <c r="Y2" s="200" t="s">
        <v>400</v>
      </c>
      <c r="Z2" s="201" t="str">
        <f aca="false">'&lt;ENTER TEAM NAME&gt;'!H22</f>
        <v>Da Rottin' Bastards</v>
      </c>
      <c r="AA2" s="0"/>
      <c r="AB2" s="0"/>
      <c r="AC2" s="0"/>
      <c r="AD2" s="0"/>
      <c r="AE2" s="3" t="n">
        <v>1</v>
      </c>
      <c r="AF2" s="0"/>
      <c r="AG2" s="0"/>
      <c r="AH2" s="0"/>
      <c r="AI2" s="0"/>
      <c r="AJ2" s="0"/>
      <c r="AK2" s="0"/>
      <c r="AL2" s="0"/>
      <c r="AM2" s="0"/>
      <c r="AN2" s="0"/>
      <c r="AO2" s="0"/>
      <c r="AP2" s="0"/>
      <c r="AQ2" s="0"/>
      <c r="AR2" s="0"/>
      <c r="AS2" s="0"/>
      <c r="AT2" s="0"/>
      <c r="AU2" s="0"/>
      <c r="AV2" s="0"/>
      <c r="AW2" s="0"/>
      <c r="AX2" s="0"/>
      <c r="AY2" s="0"/>
      <c r="AZ2" s="0"/>
      <c r="BA2" s="0"/>
      <c r="BB2" s="0"/>
      <c r="BC2" s="0"/>
      <c r="BD2" s="0"/>
      <c r="BE2" s="0"/>
      <c r="BF2" s="0"/>
      <c r="BG2" s="0"/>
      <c r="BH2" s="0"/>
      <c r="BI2" s="0"/>
      <c r="BJ2" s="0"/>
      <c r="BK2" s="0"/>
      <c r="BL2" s="0"/>
      <c r="BM2" s="0"/>
      <c r="BN2" s="0"/>
      <c r="BO2" s="0"/>
      <c r="BP2" s="0"/>
      <c r="BQ2" s="0"/>
      <c r="BR2" s="0"/>
      <c r="BS2" s="0"/>
      <c r="BT2" s="0"/>
      <c r="BU2" s="0"/>
      <c r="BV2" s="0"/>
      <c r="BW2" s="0"/>
      <c r="BX2" s="0"/>
      <c r="BY2" s="0"/>
      <c r="BZ2" s="0"/>
      <c r="CA2" s="0"/>
      <c r="CB2" s="0"/>
      <c r="CC2" s="0"/>
      <c r="CD2" s="0"/>
      <c r="CE2" s="0"/>
      <c r="CF2" s="0"/>
      <c r="CG2" s="0"/>
      <c r="CH2" s="0"/>
      <c r="CI2" s="0"/>
      <c r="CJ2" s="0"/>
      <c r="CK2" s="0"/>
      <c r="CL2" s="0"/>
      <c r="CM2" s="0"/>
      <c r="CN2" s="0"/>
      <c r="CO2" s="0"/>
      <c r="CP2" s="0"/>
      <c r="CQ2" s="0"/>
      <c r="CR2" s="0"/>
      <c r="CS2" s="0"/>
      <c r="CT2" s="0"/>
      <c r="CU2" s="0"/>
      <c r="CV2" s="0"/>
      <c r="CW2" s="0"/>
      <c r="CX2" s="0"/>
      <c r="CY2" s="0"/>
      <c r="CZ2" s="0"/>
      <c r="DA2" s="0"/>
      <c r="DB2" s="0"/>
      <c r="DC2" s="0"/>
      <c r="DD2" s="0"/>
      <c r="DE2" s="0"/>
      <c r="DF2" s="0"/>
      <c r="DG2" s="0"/>
      <c r="DH2" s="0"/>
      <c r="DI2" s="0"/>
      <c r="DJ2" s="0"/>
      <c r="DK2" s="0"/>
      <c r="DL2" s="0"/>
      <c r="DM2" s="0"/>
      <c r="DN2" s="0"/>
      <c r="DO2" s="0"/>
      <c r="DP2" s="0"/>
      <c r="DQ2" s="0"/>
      <c r="DR2" s="0"/>
      <c r="DS2" s="0"/>
      <c r="DT2" s="0"/>
      <c r="DU2" s="0"/>
      <c r="DV2" s="0"/>
      <c r="DW2" s="0"/>
      <c r="DX2" s="0"/>
      <c r="DY2" s="0"/>
      <c r="DZ2" s="0"/>
      <c r="EA2" s="0"/>
      <c r="EB2" s="0"/>
      <c r="EC2" s="0"/>
      <c r="ED2" s="0"/>
      <c r="EE2" s="0"/>
      <c r="EF2" s="0"/>
      <c r="EG2" s="0"/>
      <c r="EH2" s="0"/>
      <c r="EI2" s="0"/>
      <c r="EJ2" s="0"/>
      <c r="EK2" s="0"/>
      <c r="EL2" s="0"/>
      <c r="EM2" s="0"/>
      <c r="EN2" s="0"/>
      <c r="EO2" s="0"/>
      <c r="EP2" s="0"/>
      <c r="EQ2" s="0"/>
      <c r="ER2" s="0"/>
      <c r="ES2" s="0"/>
      <c r="ET2" s="0"/>
      <c r="EU2" s="0"/>
      <c r="EV2" s="0"/>
      <c r="EW2" s="0"/>
      <c r="EX2" s="0"/>
      <c r="EY2" s="0"/>
      <c r="EZ2" s="0"/>
      <c r="FA2" s="0"/>
      <c r="FB2" s="0"/>
      <c r="FC2" s="0"/>
      <c r="FD2" s="0"/>
      <c r="FE2" s="0"/>
      <c r="FF2" s="0"/>
      <c r="FG2" s="0"/>
      <c r="FH2" s="0"/>
      <c r="FI2" s="0"/>
      <c r="FJ2" s="0"/>
      <c r="FK2" s="0"/>
      <c r="FL2" s="0"/>
      <c r="FM2" s="0"/>
      <c r="FN2" s="0"/>
      <c r="FO2" s="0"/>
      <c r="FP2" s="0"/>
      <c r="FQ2" s="0"/>
      <c r="FR2" s="0"/>
      <c r="FS2" s="0"/>
      <c r="FT2" s="0"/>
      <c r="FU2" s="0"/>
      <c r="FV2" s="0"/>
      <c r="FW2" s="0"/>
      <c r="FX2" s="0"/>
      <c r="FY2" s="0"/>
      <c r="FZ2" s="0"/>
      <c r="GA2" s="0"/>
      <c r="GB2" s="0"/>
      <c r="GC2" s="0"/>
      <c r="GD2" s="0"/>
      <c r="GE2" s="0"/>
      <c r="GF2" s="0"/>
      <c r="GG2" s="0"/>
      <c r="GH2" s="0"/>
      <c r="GI2" s="0"/>
      <c r="GJ2" s="0"/>
      <c r="GK2" s="0"/>
      <c r="GL2" s="0"/>
      <c r="GM2" s="0"/>
      <c r="GN2" s="0"/>
      <c r="GO2" s="0"/>
      <c r="GP2" s="0"/>
      <c r="GQ2" s="0"/>
      <c r="GR2" s="0"/>
      <c r="GS2" s="0"/>
      <c r="GT2" s="0"/>
      <c r="GU2" s="0"/>
      <c r="GV2" s="0"/>
      <c r="GW2" s="0"/>
      <c r="GX2" s="0"/>
      <c r="GY2" s="0"/>
      <c r="GZ2" s="0"/>
      <c r="HA2" s="0"/>
      <c r="HB2" s="0"/>
      <c r="HC2" s="0"/>
      <c r="HD2" s="0"/>
      <c r="HE2" s="0"/>
      <c r="HF2" s="0"/>
      <c r="HG2" s="0"/>
      <c r="HH2" s="0"/>
      <c r="HI2" s="0"/>
      <c r="HJ2" s="0"/>
      <c r="HK2" s="0"/>
      <c r="HL2" s="0"/>
      <c r="HM2" s="0"/>
      <c r="HN2" s="0"/>
      <c r="HO2" s="0"/>
      <c r="HP2" s="0"/>
      <c r="HQ2" s="0"/>
      <c r="HR2" s="0"/>
      <c r="HS2" s="0"/>
      <c r="HT2" s="0"/>
      <c r="HU2" s="0"/>
      <c r="HV2" s="0"/>
      <c r="HW2" s="0"/>
      <c r="HX2" s="0"/>
      <c r="HY2" s="0"/>
      <c r="HZ2" s="0"/>
      <c r="IA2" s="0"/>
      <c r="IB2" s="0"/>
      <c r="IC2" s="0"/>
      <c r="ID2" s="0"/>
      <c r="IE2" s="0"/>
      <c r="IF2" s="0"/>
      <c r="IG2" s="0"/>
      <c r="IH2" s="0"/>
      <c r="II2" s="0"/>
      <c r="IJ2" s="0"/>
      <c r="IK2" s="0"/>
      <c r="IL2" s="0"/>
      <c r="IM2" s="0"/>
      <c r="IN2" s="0"/>
      <c r="IO2" s="0"/>
      <c r="IP2" s="0"/>
      <c r="IQ2" s="0"/>
      <c r="IR2" s="0"/>
      <c r="IS2" s="0"/>
      <c r="IT2" s="0"/>
      <c r="IU2" s="0"/>
      <c r="IV2" s="0"/>
      <c r="IW2" s="0"/>
    </row>
    <row r="3" customFormat="false" ht="16.5" hidden="false" customHeight="false" outlineLevel="0" collapsed="false">
      <c r="A3" s="202" t="e">
        <f aca="false">A2/SUM(A2:C2)</f>
        <v>#DIV/0!</v>
      </c>
      <c r="B3" s="203" t="e">
        <f aca="false">B2/SUM(A2:C2)</f>
        <v>#DIV/0!</v>
      </c>
      <c r="C3" s="204" t="e">
        <f aca="false">C2/SUM(A2:C2)</f>
        <v>#DIV/0!</v>
      </c>
      <c r="D3" s="205"/>
      <c r="E3" s="206" t="e">
        <f aca="false">SUM(E7:E206)/SUM($A$2:$C$2)</f>
        <v>#DIV/0!</v>
      </c>
      <c r="F3" s="207" t="s">
        <v>399</v>
      </c>
      <c r="G3" s="208" t="e">
        <f aca="false">SUM(G7:G206)/SUM($A$2:$C$2)</f>
        <v>#DIV/0!</v>
      </c>
      <c r="H3" s="206" t="e">
        <f aca="false">SUM(H7:H206)/SUM($A$2:$C$2)</f>
        <v>#DIV/0!</v>
      </c>
      <c r="I3" s="207" t="s">
        <v>399</v>
      </c>
      <c r="J3" s="208" t="e">
        <f aca="false">SUM(J7:J206)/SUM($A$2:$C$2)</f>
        <v>#DIV/0!</v>
      </c>
      <c r="K3" s="206" t="e">
        <f aca="false">SUM(K7:K206)/SUM($A$2:$C$2)</f>
        <v>#DIV/0!</v>
      </c>
      <c r="L3" s="207" t="s">
        <v>399</v>
      </c>
      <c r="M3" s="208" t="e">
        <f aca="false">SUM(M7:M206)/SUM($A$2:$C$2)</f>
        <v>#DIV/0!</v>
      </c>
      <c r="N3" s="206" t="e">
        <f aca="false">SUM(N7:N206)/SUM($A$2:$C$2)</f>
        <v>#DIV/0!</v>
      </c>
      <c r="O3" s="207" t="s">
        <v>399</v>
      </c>
      <c r="P3" s="208" t="e">
        <f aca="false">SUM(P7:P206)/SUM($A$2:$C$2)</f>
        <v>#DIV/0!</v>
      </c>
      <c r="Q3" s="206" t="e">
        <f aca="false">SUM(Q7:Q206)/SUM($A$2:$C$2)</f>
        <v>#DIV/0!</v>
      </c>
      <c r="R3" s="207" t="s">
        <v>399</v>
      </c>
      <c r="S3" s="208" t="e">
        <f aca="false">SUM(S7:S206)/SUM($A$2:$C$2)</f>
        <v>#DIV/0!</v>
      </c>
      <c r="T3" s="209"/>
      <c r="U3" s="210"/>
      <c r="V3" s="209"/>
      <c r="W3" s="210"/>
      <c r="X3" s="209"/>
      <c r="Y3" s="210"/>
      <c r="Z3" s="201"/>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row>
    <row r="4" s="11" customFormat="true" ht="16.5" hidden="false" customHeight="false" outlineLevel="0" collapsed="false">
      <c r="A4" s="211"/>
      <c r="B4" s="212"/>
      <c r="C4" s="212"/>
      <c r="D4" s="213"/>
      <c r="E4" s="214"/>
      <c r="F4" s="212"/>
      <c r="G4" s="215"/>
      <c r="H4" s="215"/>
      <c r="I4" s="215"/>
      <c r="J4" s="215"/>
      <c r="K4" s="216"/>
      <c r="L4" s="217"/>
      <c r="M4" s="216"/>
      <c r="N4" s="218"/>
      <c r="O4" s="217"/>
      <c r="P4" s="216"/>
      <c r="Q4" s="218"/>
      <c r="R4" s="217"/>
      <c r="S4" s="216"/>
      <c r="T4" s="214"/>
      <c r="U4" s="219"/>
      <c r="V4" s="219"/>
      <c r="W4" s="219"/>
      <c r="X4" s="220"/>
      <c r="Y4" s="220"/>
      <c r="Z4" s="221"/>
    </row>
    <row r="5" s="232" customFormat="true" ht="12.75" hidden="false" customHeight="false" outlineLevel="0" collapsed="false">
      <c r="A5" s="222" t="s">
        <v>401</v>
      </c>
      <c r="B5" s="222"/>
      <c r="C5" s="222"/>
      <c r="D5" s="223" t="s">
        <v>402</v>
      </c>
      <c r="E5" s="224"/>
      <c r="F5" s="225" t="s">
        <v>42</v>
      </c>
      <c r="G5" s="226"/>
      <c r="H5" s="227"/>
      <c r="I5" s="225" t="s">
        <v>390</v>
      </c>
      <c r="J5" s="226"/>
      <c r="K5" s="228"/>
      <c r="L5" s="184" t="s">
        <v>391</v>
      </c>
      <c r="M5" s="229"/>
      <c r="N5" s="230"/>
      <c r="O5" s="184" t="s">
        <v>392</v>
      </c>
      <c r="P5" s="229"/>
      <c r="Q5" s="230"/>
      <c r="R5" s="184" t="s">
        <v>45</v>
      </c>
      <c r="S5" s="229"/>
      <c r="T5" s="222" t="s">
        <v>403</v>
      </c>
      <c r="U5" s="222"/>
      <c r="V5" s="222" t="s">
        <v>404</v>
      </c>
      <c r="W5" s="222"/>
      <c r="X5" s="222" t="s">
        <v>405</v>
      </c>
      <c r="Y5" s="222"/>
      <c r="Z5" s="231" t="s">
        <v>406</v>
      </c>
    </row>
    <row r="6" s="250" customFormat="true" ht="2.1" hidden="false" customHeight="true" outlineLevel="0" collapsed="false">
      <c r="A6" s="233" t="n">
        <v>0</v>
      </c>
      <c r="B6" s="234"/>
      <c r="C6" s="234"/>
      <c r="D6" s="235"/>
      <c r="E6" s="236"/>
      <c r="F6" s="237"/>
      <c r="G6" s="238"/>
      <c r="H6" s="239"/>
      <c r="I6" s="240"/>
      <c r="J6" s="241"/>
      <c r="K6" s="242"/>
      <c r="L6" s="243"/>
      <c r="M6" s="244"/>
      <c r="N6" s="245"/>
      <c r="O6" s="246"/>
      <c r="P6" s="244"/>
      <c r="Q6" s="245"/>
      <c r="R6" s="246"/>
      <c r="S6" s="244"/>
      <c r="T6" s="236"/>
      <c r="U6" s="247"/>
      <c r="V6" s="236"/>
      <c r="W6" s="247"/>
      <c r="X6" s="236"/>
      <c r="Y6" s="248"/>
      <c r="Z6" s="249"/>
    </row>
    <row r="7" s="11" customFormat="true" ht="18" hidden="false" customHeight="true" outlineLevel="0" collapsed="false">
      <c r="A7" s="251" t="n">
        <v>1</v>
      </c>
      <c r="B7" s="252" t="str">
        <f aca="false">IF(E7&lt;&gt;"",(IF(E7&gt;G7,"W",IF(E7=G7,"D","L"))),"")</f>
        <v/>
      </c>
      <c r="C7" s="252"/>
      <c r="D7" s="253"/>
      <c r="E7" s="254"/>
      <c r="F7" s="255" t="s">
        <v>399</v>
      </c>
      <c r="G7" s="256"/>
      <c r="H7" s="257" t="n">
        <f aca="false">SUM(K7+N7+Q7)</f>
        <v>0</v>
      </c>
      <c r="I7" s="255" t="s">
        <v>399</v>
      </c>
      <c r="J7" s="258" t="n">
        <f aca="false">SUM(M7+P7+S7)</f>
        <v>0</v>
      </c>
      <c r="K7" s="259"/>
      <c r="L7" s="255" t="s">
        <v>399</v>
      </c>
      <c r="M7" s="260"/>
      <c r="N7" s="261"/>
      <c r="O7" s="255" t="s">
        <v>399</v>
      </c>
      <c r="P7" s="260"/>
      <c r="Q7" s="261"/>
      <c r="R7" s="255" t="s">
        <v>399</v>
      </c>
      <c r="S7" s="260"/>
      <c r="T7" s="262"/>
      <c r="U7" s="263" t="s">
        <v>400</v>
      </c>
      <c r="V7" s="262"/>
      <c r="W7" s="263" t="s">
        <v>400</v>
      </c>
      <c r="X7" s="262"/>
      <c r="Y7" s="264" t="s">
        <v>407</v>
      </c>
      <c r="Z7" s="265"/>
      <c r="AB7" s="11" t="n">
        <f aca="false">FALSE()</f>
        <v>0</v>
      </c>
      <c r="AC7" s="11" t="n">
        <f aca="false">FALSE()</f>
        <v>0</v>
      </c>
      <c r="AD7" s="11" t="n">
        <f aca="false">FALSE()</f>
        <v>0</v>
      </c>
    </row>
    <row r="8" customFormat="false" ht="18" hidden="false" customHeight="true" outlineLevel="0" collapsed="false">
      <c r="A8" s="251" t="n">
        <v>2</v>
      </c>
      <c r="B8" s="266" t="str">
        <f aca="false">IF(E8&lt;&gt;"",(IF(E8&gt;G8,"W",IF(E8=G8,"D","L"))),"")</f>
        <v/>
      </c>
      <c r="C8" s="266"/>
      <c r="D8" s="253"/>
      <c r="E8" s="254"/>
      <c r="F8" s="255" t="s">
        <v>399</v>
      </c>
      <c r="G8" s="256"/>
      <c r="H8" s="257" t="n">
        <f aca="false">SUM(K8+N8+Q8)</f>
        <v>0</v>
      </c>
      <c r="I8" s="255" t="s">
        <v>399</v>
      </c>
      <c r="J8" s="258" t="n">
        <f aca="false">SUM(M8+P8+S8)</f>
        <v>0</v>
      </c>
      <c r="K8" s="259"/>
      <c r="L8" s="255" t="s">
        <v>399</v>
      </c>
      <c r="M8" s="260"/>
      <c r="N8" s="261"/>
      <c r="O8" s="255" t="s">
        <v>399</v>
      </c>
      <c r="P8" s="260"/>
      <c r="Q8" s="261"/>
      <c r="R8" s="255" t="s">
        <v>399</v>
      </c>
      <c r="S8" s="260"/>
      <c r="T8" s="262"/>
      <c r="U8" s="263" t="s">
        <v>400</v>
      </c>
      <c r="V8" s="262"/>
      <c r="W8" s="263" t="s">
        <v>400</v>
      </c>
      <c r="X8" s="262"/>
      <c r="Y8" s="264" t="s">
        <v>407</v>
      </c>
      <c r="Z8" s="265"/>
      <c r="AA8" s="11"/>
      <c r="AB8" s="11" t="n">
        <f aca="false">FALSE()</f>
        <v>0</v>
      </c>
      <c r="AC8" s="11" t="n">
        <f aca="false">FALSE()</f>
        <v>0</v>
      </c>
      <c r="AD8" s="11" t="n">
        <f aca="false">FALSE()</f>
        <v>0</v>
      </c>
    </row>
    <row r="9" customFormat="false" ht="18" hidden="false" customHeight="true" outlineLevel="0" collapsed="false">
      <c r="A9" s="251" t="n">
        <v>3</v>
      </c>
      <c r="B9" s="266" t="str">
        <f aca="false">IF(E9&lt;&gt;"",(IF(E9&gt;G9,"W",IF(E9=G9,"D","L"))),"")</f>
        <v/>
      </c>
      <c r="C9" s="266"/>
      <c r="D9" s="253"/>
      <c r="E9" s="254"/>
      <c r="F9" s="255" t="s">
        <v>399</v>
      </c>
      <c r="G9" s="256"/>
      <c r="H9" s="257" t="n">
        <f aca="false">SUM(K9+N9+Q9)</f>
        <v>0</v>
      </c>
      <c r="I9" s="255" t="s">
        <v>399</v>
      </c>
      <c r="J9" s="258" t="n">
        <f aca="false">SUM(M9+P9+S9)</f>
        <v>0</v>
      </c>
      <c r="K9" s="259"/>
      <c r="L9" s="255" t="s">
        <v>399</v>
      </c>
      <c r="M9" s="260"/>
      <c r="N9" s="261"/>
      <c r="O9" s="255" t="s">
        <v>399</v>
      </c>
      <c r="P9" s="260"/>
      <c r="Q9" s="261"/>
      <c r="R9" s="255" t="s">
        <v>399</v>
      </c>
      <c r="S9" s="260"/>
      <c r="T9" s="262"/>
      <c r="U9" s="263" t="s">
        <v>400</v>
      </c>
      <c r="V9" s="262"/>
      <c r="W9" s="263" t="s">
        <v>400</v>
      </c>
      <c r="X9" s="262"/>
      <c r="Y9" s="264" t="s">
        <v>407</v>
      </c>
      <c r="Z9" s="265"/>
      <c r="AA9" s="11"/>
      <c r="AB9" s="11" t="n">
        <f aca="false">FALSE()</f>
        <v>0</v>
      </c>
      <c r="AC9" s="11" t="n">
        <f aca="false">FALSE()</f>
        <v>0</v>
      </c>
      <c r="AD9" s="11" t="n">
        <f aca="false">FALSE()</f>
        <v>0</v>
      </c>
    </row>
    <row r="10" customFormat="false" ht="18" hidden="false" customHeight="true" outlineLevel="0" collapsed="false">
      <c r="A10" s="251" t="n">
        <v>4</v>
      </c>
      <c r="B10" s="266" t="str">
        <f aca="false">IF(E10&lt;&gt;"",(IF(E10&gt;G10,"W",IF(E10=G10,"D","L"))),"")</f>
        <v/>
      </c>
      <c r="C10" s="266"/>
      <c r="D10" s="253"/>
      <c r="E10" s="254"/>
      <c r="F10" s="255" t="s">
        <v>399</v>
      </c>
      <c r="G10" s="256"/>
      <c r="H10" s="257" t="n">
        <f aca="false">SUM(K10+N10+Q10)</f>
        <v>0</v>
      </c>
      <c r="I10" s="255" t="s">
        <v>399</v>
      </c>
      <c r="J10" s="258" t="n">
        <f aca="false">SUM(M10+P10+S10)</f>
        <v>0</v>
      </c>
      <c r="K10" s="259"/>
      <c r="L10" s="255" t="s">
        <v>399</v>
      </c>
      <c r="M10" s="260"/>
      <c r="N10" s="261"/>
      <c r="O10" s="255" t="s">
        <v>399</v>
      </c>
      <c r="P10" s="260"/>
      <c r="Q10" s="261"/>
      <c r="R10" s="255" t="s">
        <v>399</v>
      </c>
      <c r="S10" s="260"/>
      <c r="T10" s="262"/>
      <c r="U10" s="263" t="s">
        <v>400</v>
      </c>
      <c r="V10" s="262"/>
      <c r="W10" s="263" t="s">
        <v>400</v>
      </c>
      <c r="X10" s="262"/>
      <c r="Y10" s="264" t="s">
        <v>407</v>
      </c>
      <c r="Z10" s="265"/>
      <c r="AA10" s="11"/>
      <c r="AB10" s="11" t="n">
        <f aca="false">FALSE()</f>
        <v>0</v>
      </c>
      <c r="AC10" s="11" t="n">
        <f aca="false">FALSE()</f>
        <v>0</v>
      </c>
      <c r="AD10" s="11" t="n">
        <f aca="false">FALSE()</f>
        <v>0</v>
      </c>
    </row>
    <row r="11" customFormat="false" ht="18" hidden="false" customHeight="true" outlineLevel="0" collapsed="false">
      <c r="A11" s="251" t="n">
        <v>5</v>
      </c>
      <c r="B11" s="266" t="str">
        <f aca="false">IF(E11&lt;&gt;"",(IF(E11&gt;G11,"W",IF(E11=G11,"D","L"))),"")</f>
        <v/>
      </c>
      <c r="C11" s="266"/>
      <c r="D11" s="253"/>
      <c r="E11" s="254"/>
      <c r="F11" s="255" t="s">
        <v>399</v>
      </c>
      <c r="G11" s="256"/>
      <c r="H11" s="257" t="n">
        <f aca="false">SUM(K11+N11+Q11)</f>
        <v>0</v>
      </c>
      <c r="I11" s="255" t="s">
        <v>399</v>
      </c>
      <c r="J11" s="258" t="n">
        <f aca="false">SUM(M11+P11+S11)</f>
        <v>0</v>
      </c>
      <c r="K11" s="259"/>
      <c r="L11" s="255" t="s">
        <v>399</v>
      </c>
      <c r="M11" s="260"/>
      <c r="N11" s="261"/>
      <c r="O11" s="255" t="s">
        <v>399</v>
      </c>
      <c r="P11" s="260"/>
      <c r="Q11" s="261"/>
      <c r="R11" s="255" t="s">
        <v>399</v>
      </c>
      <c r="S11" s="260"/>
      <c r="T11" s="262"/>
      <c r="U11" s="263" t="s">
        <v>400</v>
      </c>
      <c r="V11" s="262"/>
      <c r="W11" s="263" t="s">
        <v>400</v>
      </c>
      <c r="X11" s="262"/>
      <c r="Y11" s="264" t="s">
        <v>407</v>
      </c>
      <c r="Z11" s="265"/>
      <c r="AA11" s="11"/>
      <c r="AB11" s="11" t="n">
        <f aca="false">FALSE()</f>
        <v>0</v>
      </c>
      <c r="AC11" s="11" t="n">
        <f aca="false">FALSE()</f>
        <v>0</v>
      </c>
      <c r="AD11" s="11" t="n">
        <f aca="false">FALSE()</f>
        <v>0</v>
      </c>
    </row>
    <row r="12" customFormat="false" ht="18" hidden="false" customHeight="true" outlineLevel="0" collapsed="false">
      <c r="A12" s="251" t="n">
        <v>6</v>
      </c>
      <c r="B12" s="266" t="str">
        <f aca="false">IF(E12&lt;&gt;"",(IF(E12&gt;G12,"W",IF(E12=G12,"D","L"))),"")</f>
        <v/>
      </c>
      <c r="C12" s="266"/>
      <c r="D12" s="253"/>
      <c r="E12" s="254"/>
      <c r="F12" s="255" t="s">
        <v>399</v>
      </c>
      <c r="G12" s="256"/>
      <c r="H12" s="257" t="n">
        <f aca="false">SUM(K12+N12+Q12)</f>
        <v>0</v>
      </c>
      <c r="I12" s="255" t="s">
        <v>399</v>
      </c>
      <c r="J12" s="258" t="n">
        <f aca="false">SUM(M12+P12+S12)</f>
        <v>0</v>
      </c>
      <c r="K12" s="259"/>
      <c r="L12" s="255" t="s">
        <v>399</v>
      </c>
      <c r="M12" s="260"/>
      <c r="N12" s="261"/>
      <c r="O12" s="255" t="s">
        <v>399</v>
      </c>
      <c r="P12" s="260"/>
      <c r="Q12" s="261"/>
      <c r="R12" s="255" t="s">
        <v>399</v>
      </c>
      <c r="S12" s="260"/>
      <c r="T12" s="262"/>
      <c r="U12" s="263" t="s">
        <v>400</v>
      </c>
      <c r="V12" s="262"/>
      <c r="W12" s="263" t="s">
        <v>400</v>
      </c>
      <c r="X12" s="262"/>
      <c r="Y12" s="264" t="s">
        <v>407</v>
      </c>
      <c r="Z12" s="265"/>
      <c r="AA12" s="11"/>
      <c r="AB12" s="11" t="n">
        <f aca="false">FALSE()</f>
        <v>0</v>
      </c>
      <c r="AC12" s="11" t="n">
        <f aca="false">FALSE()</f>
        <v>0</v>
      </c>
      <c r="AD12" s="11" t="n">
        <f aca="false">FALSE()</f>
        <v>0</v>
      </c>
    </row>
    <row r="13" customFormat="false" ht="18" hidden="false" customHeight="true" outlineLevel="0" collapsed="false">
      <c r="A13" s="251" t="n">
        <v>7</v>
      </c>
      <c r="B13" s="266" t="str">
        <f aca="false">IF(E13&lt;&gt;"",(IF(E13&gt;G13,"W",IF(E13=G13,"D","L"))),"")</f>
        <v/>
      </c>
      <c r="C13" s="266"/>
      <c r="D13" s="253"/>
      <c r="E13" s="254"/>
      <c r="F13" s="255" t="s">
        <v>399</v>
      </c>
      <c r="G13" s="256"/>
      <c r="H13" s="257" t="n">
        <f aca="false">SUM(K13+N13+Q13)</f>
        <v>0</v>
      </c>
      <c r="I13" s="255" t="s">
        <v>399</v>
      </c>
      <c r="J13" s="258" t="n">
        <f aca="false">SUM(M13+P13+S13)</f>
        <v>0</v>
      </c>
      <c r="K13" s="259"/>
      <c r="L13" s="255" t="s">
        <v>399</v>
      </c>
      <c r="M13" s="260"/>
      <c r="N13" s="261"/>
      <c r="O13" s="255" t="s">
        <v>399</v>
      </c>
      <c r="P13" s="260"/>
      <c r="Q13" s="261"/>
      <c r="R13" s="255" t="s">
        <v>399</v>
      </c>
      <c r="S13" s="260"/>
      <c r="T13" s="262"/>
      <c r="U13" s="263" t="s">
        <v>400</v>
      </c>
      <c r="V13" s="262"/>
      <c r="W13" s="263" t="s">
        <v>400</v>
      </c>
      <c r="X13" s="262"/>
      <c r="Y13" s="264" t="s">
        <v>407</v>
      </c>
      <c r="Z13" s="265"/>
      <c r="AA13" s="11"/>
      <c r="AB13" s="11" t="n">
        <f aca="false">FALSE()</f>
        <v>0</v>
      </c>
      <c r="AC13" s="11" t="n">
        <f aca="false">FALSE()</f>
        <v>0</v>
      </c>
      <c r="AD13" s="11" t="n">
        <f aca="false">FALSE()</f>
        <v>0</v>
      </c>
    </row>
    <row r="14" customFormat="false" ht="18" hidden="false" customHeight="true" outlineLevel="0" collapsed="false">
      <c r="A14" s="251" t="n">
        <v>8</v>
      </c>
      <c r="B14" s="266" t="str">
        <f aca="false">IF(E14&lt;&gt;"",(IF(E14&gt;G14,"W",IF(E14=G14,"D","L"))),"")</f>
        <v/>
      </c>
      <c r="C14" s="266"/>
      <c r="D14" s="253"/>
      <c r="E14" s="254"/>
      <c r="F14" s="255" t="s">
        <v>399</v>
      </c>
      <c r="G14" s="256"/>
      <c r="H14" s="257" t="n">
        <f aca="false">SUM(K14+N14+Q14)</f>
        <v>0</v>
      </c>
      <c r="I14" s="255" t="s">
        <v>399</v>
      </c>
      <c r="J14" s="258" t="n">
        <f aca="false">SUM(M14+P14+S14)</f>
        <v>0</v>
      </c>
      <c r="K14" s="259"/>
      <c r="L14" s="255" t="s">
        <v>399</v>
      </c>
      <c r="M14" s="260"/>
      <c r="N14" s="261"/>
      <c r="O14" s="255" t="s">
        <v>399</v>
      </c>
      <c r="P14" s="260"/>
      <c r="Q14" s="261"/>
      <c r="R14" s="255" t="s">
        <v>399</v>
      </c>
      <c r="S14" s="260"/>
      <c r="T14" s="262"/>
      <c r="U14" s="263" t="s">
        <v>400</v>
      </c>
      <c r="V14" s="262"/>
      <c r="W14" s="263" t="s">
        <v>400</v>
      </c>
      <c r="X14" s="262"/>
      <c r="Y14" s="264" t="s">
        <v>407</v>
      </c>
      <c r="Z14" s="265"/>
      <c r="AA14" s="11"/>
      <c r="AB14" s="11" t="n">
        <f aca="false">FALSE()</f>
        <v>0</v>
      </c>
      <c r="AC14" s="11" t="n">
        <f aca="false">FALSE()</f>
        <v>0</v>
      </c>
      <c r="AD14" s="11" t="n">
        <f aca="false">FALSE()</f>
        <v>0</v>
      </c>
    </row>
    <row r="15" customFormat="false" ht="18" hidden="false" customHeight="true" outlineLevel="0" collapsed="false">
      <c r="A15" s="251" t="n">
        <v>9</v>
      </c>
      <c r="B15" s="266" t="str">
        <f aca="false">IF(E15&lt;&gt;"",(IF(E15&gt;G15,"W",IF(E15=G15,"D","L"))),"")</f>
        <v/>
      </c>
      <c r="C15" s="266"/>
      <c r="D15" s="253"/>
      <c r="E15" s="254"/>
      <c r="F15" s="255" t="s">
        <v>399</v>
      </c>
      <c r="G15" s="256"/>
      <c r="H15" s="257" t="n">
        <f aca="false">SUM(K15+N15+Q15)</f>
        <v>0</v>
      </c>
      <c r="I15" s="255" t="s">
        <v>399</v>
      </c>
      <c r="J15" s="258" t="n">
        <f aca="false">SUM(M15+P15+S15)</f>
        <v>0</v>
      </c>
      <c r="K15" s="259"/>
      <c r="L15" s="255" t="s">
        <v>399</v>
      </c>
      <c r="M15" s="260"/>
      <c r="N15" s="261"/>
      <c r="O15" s="255" t="s">
        <v>399</v>
      </c>
      <c r="P15" s="260"/>
      <c r="Q15" s="261"/>
      <c r="R15" s="255" t="s">
        <v>399</v>
      </c>
      <c r="S15" s="260"/>
      <c r="T15" s="262"/>
      <c r="U15" s="263" t="s">
        <v>400</v>
      </c>
      <c r="V15" s="262"/>
      <c r="W15" s="263" t="s">
        <v>400</v>
      </c>
      <c r="X15" s="262"/>
      <c r="Y15" s="264" t="s">
        <v>407</v>
      </c>
      <c r="Z15" s="265"/>
      <c r="AA15" s="11"/>
      <c r="AB15" s="11" t="n">
        <f aca="false">FALSE()</f>
        <v>0</v>
      </c>
      <c r="AC15" s="11" t="n">
        <f aca="false">FALSE()</f>
        <v>0</v>
      </c>
      <c r="AD15" s="11" t="n">
        <f aca="false">FALSE()</f>
        <v>0</v>
      </c>
    </row>
    <row r="16" customFormat="false" ht="18" hidden="false" customHeight="true" outlineLevel="0" collapsed="false">
      <c r="A16" s="251" t="n">
        <v>10</v>
      </c>
      <c r="B16" s="266" t="str">
        <f aca="false">IF(E16&lt;&gt;"",(IF(E16&gt;G16,"W",IF(E16=G16,"D","L"))),"")</f>
        <v/>
      </c>
      <c r="C16" s="266"/>
      <c r="D16" s="253"/>
      <c r="E16" s="254"/>
      <c r="F16" s="255" t="s">
        <v>399</v>
      </c>
      <c r="G16" s="256"/>
      <c r="H16" s="257" t="n">
        <f aca="false">SUM(K16+N16+Q16)</f>
        <v>0</v>
      </c>
      <c r="I16" s="255" t="s">
        <v>399</v>
      </c>
      <c r="J16" s="258" t="n">
        <f aca="false">SUM(M16+P16+S16)</f>
        <v>0</v>
      </c>
      <c r="K16" s="259"/>
      <c r="L16" s="255" t="s">
        <v>399</v>
      </c>
      <c r="M16" s="260"/>
      <c r="N16" s="261"/>
      <c r="O16" s="255" t="s">
        <v>399</v>
      </c>
      <c r="P16" s="260"/>
      <c r="Q16" s="261"/>
      <c r="R16" s="255" t="s">
        <v>399</v>
      </c>
      <c r="S16" s="260"/>
      <c r="T16" s="262"/>
      <c r="U16" s="263" t="s">
        <v>400</v>
      </c>
      <c r="V16" s="262"/>
      <c r="W16" s="263" t="s">
        <v>400</v>
      </c>
      <c r="X16" s="262"/>
      <c r="Y16" s="264" t="s">
        <v>407</v>
      </c>
      <c r="Z16" s="265"/>
      <c r="AA16" s="11"/>
      <c r="AB16" s="11" t="n">
        <f aca="false">FALSE()</f>
        <v>0</v>
      </c>
      <c r="AC16" s="11" t="n">
        <f aca="false">FALSE()</f>
        <v>0</v>
      </c>
      <c r="AD16" s="11" t="n">
        <f aca="false">FALSE()</f>
        <v>0</v>
      </c>
    </row>
    <row r="17" customFormat="false" ht="18" hidden="false" customHeight="true" outlineLevel="0" collapsed="false">
      <c r="A17" s="251" t="n">
        <v>11</v>
      </c>
      <c r="B17" s="266" t="str">
        <f aca="false">IF(E17&lt;&gt;"",(IF(E17&gt;G17,"W",IF(E17=G17,"D","L"))),"")</f>
        <v/>
      </c>
      <c r="C17" s="266"/>
      <c r="D17" s="253"/>
      <c r="E17" s="254"/>
      <c r="F17" s="255" t="s">
        <v>399</v>
      </c>
      <c r="G17" s="256"/>
      <c r="H17" s="257" t="n">
        <f aca="false">SUM(K17+N17+Q17)</f>
        <v>0</v>
      </c>
      <c r="I17" s="255" t="s">
        <v>399</v>
      </c>
      <c r="J17" s="258" t="n">
        <f aca="false">SUM(M17+P17+S17)</f>
        <v>0</v>
      </c>
      <c r="K17" s="259"/>
      <c r="L17" s="255" t="s">
        <v>399</v>
      </c>
      <c r="M17" s="260"/>
      <c r="N17" s="261"/>
      <c r="O17" s="255" t="s">
        <v>399</v>
      </c>
      <c r="P17" s="260"/>
      <c r="Q17" s="261"/>
      <c r="R17" s="255" t="s">
        <v>399</v>
      </c>
      <c r="S17" s="260"/>
      <c r="T17" s="262"/>
      <c r="U17" s="263" t="s">
        <v>400</v>
      </c>
      <c r="V17" s="262"/>
      <c r="W17" s="263" t="s">
        <v>400</v>
      </c>
      <c r="X17" s="262"/>
      <c r="Y17" s="264" t="s">
        <v>407</v>
      </c>
      <c r="Z17" s="265"/>
      <c r="AA17" s="11"/>
      <c r="AB17" s="11" t="n">
        <f aca="false">FALSE()</f>
        <v>0</v>
      </c>
      <c r="AC17" s="11" t="n">
        <f aca="false">FALSE()</f>
        <v>0</v>
      </c>
      <c r="AD17" s="11" t="n">
        <f aca="false">FALSE()</f>
        <v>0</v>
      </c>
    </row>
    <row r="18" customFormat="false" ht="18" hidden="false" customHeight="true" outlineLevel="0" collapsed="false">
      <c r="A18" s="251" t="n">
        <v>12</v>
      </c>
      <c r="B18" s="266" t="str">
        <f aca="false">IF(E18&lt;&gt;"",(IF(E18&gt;G18,"W",IF(E18=G18,"D","L"))),"")</f>
        <v/>
      </c>
      <c r="C18" s="266"/>
      <c r="D18" s="253"/>
      <c r="E18" s="254"/>
      <c r="F18" s="255" t="s">
        <v>399</v>
      </c>
      <c r="G18" s="256"/>
      <c r="H18" s="257" t="n">
        <f aca="false">SUM(K18+N18+Q18)</f>
        <v>0</v>
      </c>
      <c r="I18" s="255" t="s">
        <v>399</v>
      </c>
      <c r="J18" s="258" t="n">
        <f aca="false">SUM(M18+P18+S18)</f>
        <v>0</v>
      </c>
      <c r="K18" s="259"/>
      <c r="L18" s="255" t="s">
        <v>399</v>
      </c>
      <c r="M18" s="260"/>
      <c r="N18" s="261"/>
      <c r="O18" s="255" t="s">
        <v>399</v>
      </c>
      <c r="P18" s="260"/>
      <c r="Q18" s="261"/>
      <c r="R18" s="255" t="s">
        <v>399</v>
      </c>
      <c r="S18" s="260"/>
      <c r="T18" s="262"/>
      <c r="U18" s="263" t="s">
        <v>400</v>
      </c>
      <c r="V18" s="262"/>
      <c r="W18" s="263" t="s">
        <v>400</v>
      </c>
      <c r="X18" s="262"/>
      <c r="Y18" s="264" t="s">
        <v>407</v>
      </c>
      <c r="Z18" s="265"/>
      <c r="AA18" s="11"/>
      <c r="AB18" s="11" t="n">
        <f aca="false">FALSE()</f>
        <v>0</v>
      </c>
      <c r="AC18" s="11" t="n">
        <f aca="false">FALSE()</f>
        <v>0</v>
      </c>
      <c r="AD18" s="11" t="n">
        <f aca="false">FALSE()</f>
        <v>0</v>
      </c>
    </row>
    <row r="19" customFormat="false" ht="18" hidden="false" customHeight="true" outlineLevel="0" collapsed="false">
      <c r="A19" s="251" t="n">
        <v>13</v>
      </c>
      <c r="B19" s="266" t="str">
        <f aca="false">IF(E19&lt;&gt;"",(IF(E19&gt;G19,"W",IF(E19=G19,"D","L"))),"")</f>
        <v/>
      </c>
      <c r="C19" s="266"/>
      <c r="D19" s="253"/>
      <c r="E19" s="254"/>
      <c r="F19" s="255" t="s">
        <v>399</v>
      </c>
      <c r="G19" s="256"/>
      <c r="H19" s="257" t="n">
        <f aca="false">SUM(K19+N19+Q19)</f>
        <v>0</v>
      </c>
      <c r="I19" s="255" t="s">
        <v>399</v>
      </c>
      <c r="J19" s="258" t="n">
        <f aca="false">SUM(M19+P19+S19)</f>
        <v>0</v>
      </c>
      <c r="K19" s="259"/>
      <c r="L19" s="255" t="s">
        <v>399</v>
      </c>
      <c r="M19" s="260"/>
      <c r="N19" s="261"/>
      <c r="O19" s="255" t="s">
        <v>399</v>
      </c>
      <c r="P19" s="260"/>
      <c r="Q19" s="261"/>
      <c r="R19" s="255" t="s">
        <v>399</v>
      </c>
      <c r="S19" s="260"/>
      <c r="T19" s="262"/>
      <c r="U19" s="263" t="s">
        <v>400</v>
      </c>
      <c r="V19" s="262"/>
      <c r="W19" s="263" t="s">
        <v>400</v>
      </c>
      <c r="X19" s="262"/>
      <c r="Y19" s="264" t="s">
        <v>407</v>
      </c>
      <c r="Z19" s="265"/>
      <c r="AA19" s="11"/>
      <c r="AB19" s="11" t="n">
        <f aca="false">FALSE()</f>
        <v>0</v>
      </c>
      <c r="AC19" s="11" t="n">
        <f aca="false">FALSE()</f>
        <v>0</v>
      </c>
      <c r="AD19" s="11" t="n">
        <f aca="false">FALSE()</f>
        <v>0</v>
      </c>
    </row>
    <row r="20" customFormat="false" ht="18" hidden="false" customHeight="true" outlineLevel="0" collapsed="false">
      <c r="A20" s="251" t="n">
        <v>14</v>
      </c>
      <c r="B20" s="266" t="str">
        <f aca="false">IF(E20&lt;&gt;"",(IF(E20&gt;G20,"W",IF(E20=G20,"D","L"))),"")</f>
        <v/>
      </c>
      <c r="C20" s="266"/>
      <c r="D20" s="253"/>
      <c r="E20" s="254"/>
      <c r="F20" s="255" t="s">
        <v>399</v>
      </c>
      <c r="G20" s="256"/>
      <c r="H20" s="257" t="n">
        <f aca="false">SUM(K20+N20+Q20)</f>
        <v>0</v>
      </c>
      <c r="I20" s="255" t="s">
        <v>399</v>
      </c>
      <c r="J20" s="258" t="n">
        <f aca="false">SUM(M20+P20+S20)</f>
        <v>0</v>
      </c>
      <c r="K20" s="259"/>
      <c r="L20" s="255" t="s">
        <v>399</v>
      </c>
      <c r="M20" s="260"/>
      <c r="N20" s="261"/>
      <c r="O20" s="255" t="s">
        <v>399</v>
      </c>
      <c r="P20" s="260"/>
      <c r="Q20" s="261"/>
      <c r="R20" s="255" t="s">
        <v>399</v>
      </c>
      <c r="S20" s="260"/>
      <c r="T20" s="262"/>
      <c r="U20" s="263" t="s">
        <v>400</v>
      </c>
      <c r="V20" s="262"/>
      <c r="W20" s="263" t="s">
        <v>400</v>
      </c>
      <c r="X20" s="262"/>
      <c r="Y20" s="264" t="s">
        <v>407</v>
      </c>
      <c r="Z20" s="265"/>
      <c r="AA20" s="11"/>
      <c r="AB20" s="11" t="n">
        <f aca="false">FALSE()</f>
        <v>0</v>
      </c>
      <c r="AC20" s="11" t="n">
        <f aca="false">FALSE()</f>
        <v>0</v>
      </c>
      <c r="AD20" s="11" t="n">
        <f aca="false">FALSE()</f>
        <v>0</v>
      </c>
    </row>
    <row r="21" customFormat="false" ht="18" hidden="false" customHeight="true" outlineLevel="0" collapsed="false">
      <c r="A21" s="251" t="n">
        <v>15</v>
      </c>
      <c r="B21" s="266" t="str">
        <f aca="false">IF(E21&lt;&gt;"",(IF(E21&gt;G21,"W",IF(E21=G21,"D","L"))),"")</f>
        <v/>
      </c>
      <c r="C21" s="266"/>
      <c r="D21" s="253"/>
      <c r="E21" s="254"/>
      <c r="F21" s="255" t="s">
        <v>399</v>
      </c>
      <c r="G21" s="256"/>
      <c r="H21" s="257" t="n">
        <f aca="false">SUM(K21+N21+Q21)</f>
        <v>0</v>
      </c>
      <c r="I21" s="255" t="s">
        <v>399</v>
      </c>
      <c r="J21" s="258" t="n">
        <f aca="false">SUM(M21+P21+S21)</f>
        <v>0</v>
      </c>
      <c r="K21" s="259"/>
      <c r="L21" s="255" t="s">
        <v>399</v>
      </c>
      <c r="M21" s="260"/>
      <c r="N21" s="261"/>
      <c r="O21" s="255" t="s">
        <v>399</v>
      </c>
      <c r="P21" s="260"/>
      <c r="Q21" s="261"/>
      <c r="R21" s="255" t="s">
        <v>399</v>
      </c>
      <c r="S21" s="260"/>
      <c r="T21" s="262"/>
      <c r="U21" s="263" t="s">
        <v>400</v>
      </c>
      <c r="V21" s="262"/>
      <c r="W21" s="263" t="s">
        <v>400</v>
      </c>
      <c r="X21" s="262"/>
      <c r="Y21" s="264" t="s">
        <v>407</v>
      </c>
      <c r="Z21" s="265"/>
      <c r="AA21" s="11"/>
      <c r="AB21" s="11" t="n">
        <f aca="false">FALSE()</f>
        <v>0</v>
      </c>
      <c r="AC21" s="11" t="n">
        <f aca="false">FALSE()</f>
        <v>0</v>
      </c>
      <c r="AD21" s="11" t="n">
        <f aca="false">FALSE()</f>
        <v>0</v>
      </c>
    </row>
    <row r="22" customFormat="false" ht="18" hidden="false" customHeight="true" outlineLevel="0" collapsed="false">
      <c r="A22" s="251" t="n">
        <v>16</v>
      </c>
      <c r="B22" s="266" t="str">
        <f aca="false">IF(E22&lt;&gt;"",(IF(E22&gt;G22,"W",IF(E22=G22,"D","L"))),"")</f>
        <v/>
      </c>
      <c r="C22" s="266"/>
      <c r="D22" s="253"/>
      <c r="E22" s="254"/>
      <c r="F22" s="255" t="s">
        <v>399</v>
      </c>
      <c r="G22" s="256"/>
      <c r="H22" s="257" t="n">
        <f aca="false">SUM(K22+N22+Q22)</f>
        <v>0</v>
      </c>
      <c r="I22" s="255" t="s">
        <v>399</v>
      </c>
      <c r="J22" s="258" t="n">
        <f aca="false">SUM(M22+P22+S22)</f>
        <v>0</v>
      </c>
      <c r="K22" s="259"/>
      <c r="L22" s="255" t="s">
        <v>399</v>
      </c>
      <c r="M22" s="260"/>
      <c r="N22" s="261"/>
      <c r="O22" s="255" t="s">
        <v>399</v>
      </c>
      <c r="P22" s="260"/>
      <c r="Q22" s="261"/>
      <c r="R22" s="255" t="s">
        <v>399</v>
      </c>
      <c r="S22" s="260"/>
      <c r="T22" s="262"/>
      <c r="U22" s="263" t="s">
        <v>400</v>
      </c>
      <c r="V22" s="262"/>
      <c r="W22" s="263" t="s">
        <v>400</v>
      </c>
      <c r="X22" s="262"/>
      <c r="Y22" s="264" t="s">
        <v>407</v>
      </c>
      <c r="Z22" s="265"/>
      <c r="AA22" s="11"/>
      <c r="AB22" s="11" t="n">
        <f aca="false">FALSE()</f>
        <v>0</v>
      </c>
      <c r="AC22" s="11" t="n">
        <f aca="false">FALSE()</f>
        <v>0</v>
      </c>
      <c r="AD22" s="11" t="n">
        <f aca="false">FALSE()</f>
        <v>0</v>
      </c>
    </row>
    <row r="23" customFormat="false" ht="18" hidden="false" customHeight="true" outlineLevel="0" collapsed="false">
      <c r="A23" s="251" t="n">
        <v>17</v>
      </c>
      <c r="B23" s="266" t="str">
        <f aca="false">IF(E23&lt;&gt;"",(IF(E23&gt;G23,"W",IF(E23=G23,"D","L"))),"")</f>
        <v/>
      </c>
      <c r="C23" s="266"/>
      <c r="D23" s="253"/>
      <c r="E23" s="254"/>
      <c r="F23" s="255" t="s">
        <v>399</v>
      </c>
      <c r="G23" s="256"/>
      <c r="H23" s="257" t="n">
        <f aca="false">SUM(K23+N23+Q23)</f>
        <v>0</v>
      </c>
      <c r="I23" s="255" t="s">
        <v>399</v>
      </c>
      <c r="J23" s="258" t="n">
        <f aca="false">SUM(M23+P23+S23)</f>
        <v>0</v>
      </c>
      <c r="K23" s="259"/>
      <c r="L23" s="255" t="s">
        <v>399</v>
      </c>
      <c r="M23" s="260"/>
      <c r="N23" s="261"/>
      <c r="O23" s="255" t="s">
        <v>399</v>
      </c>
      <c r="P23" s="260"/>
      <c r="Q23" s="261"/>
      <c r="R23" s="255" t="s">
        <v>399</v>
      </c>
      <c r="S23" s="260"/>
      <c r="T23" s="262"/>
      <c r="U23" s="263" t="s">
        <v>400</v>
      </c>
      <c r="V23" s="262"/>
      <c r="W23" s="263" t="s">
        <v>400</v>
      </c>
      <c r="X23" s="262"/>
      <c r="Y23" s="264" t="s">
        <v>407</v>
      </c>
      <c r="Z23" s="265"/>
      <c r="AA23" s="11"/>
      <c r="AB23" s="11" t="n">
        <f aca="false">FALSE()</f>
        <v>0</v>
      </c>
      <c r="AC23" s="11" t="n">
        <f aca="false">FALSE()</f>
        <v>0</v>
      </c>
      <c r="AD23" s="11" t="n">
        <f aca="false">FALSE()</f>
        <v>0</v>
      </c>
    </row>
    <row r="24" customFormat="false" ht="18" hidden="false" customHeight="true" outlineLevel="0" collapsed="false">
      <c r="A24" s="251" t="n">
        <v>18</v>
      </c>
      <c r="B24" s="266" t="str">
        <f aca="false">IF(E24&lt;&gt;"",(IF(E24&gt;G24,"W",IF(E24=G24,"D","L"))),"")</f>
        <v/>
      </c>
      <c r="C24" s="266"/>
      <c r="D24" s="253"/>
      <c r="E24" s="254"/>
      <c r="F24" s="255" t="s">
        <v>399</v>
      </c>
      <c r="G24" s="256"/>
      <c r="H24" s="257" t="n">
        <f aca="false">SUM(K24+N24+Q24)</f>
        <v>0</v>
      </c>
      <c r="I24" s="255" t="s">
        <v>399</v>
      </c>
      <c r="J24" s="258" t="n">
        <f aca="false">SUM(M24+P24+S24)</f>
        <v>0</v>
      </c>
      <c r="K24" s="259"/>
      <c r="L24" s="255" t="s">
        <v>399</v>
      </c>
      <c r="M24" s="260"/>
      <c r="N24" s="261"/>
      <c r="O24" s="255" t="s">
        <v>399</v>
      </c>
      <c r="P24" s="260"/>
      <c r="Q24" s="261"/>
      <c r="R24" s="255" t="s">
        <v>399</v>
      </c>
      <c r="S24" s="260"/>
      <c r="T24" s="262"/>
      <c r="U24" s="263" t="s">
        <v>400</v>
      </c>
      <c r="V24" s="262"/>
      <c r="W24" s="263" t="s">
        <v>400</v>
      </c>
      <c r="X24" s="262"/>
      <c r="Y24" s="264" t="s">
        <v>407</v>
      </c>
      <c r="Z24" s="265"/>
      <c r="AA24" s="11"/>
      <c r="AB24" s="11" t="n">
        <f aca="false">FALSE()</f>
        <v>0</v>
      </c>
      <c r="AC24" s="11" t="n">
        <f aca="false">FALSE()</f>
        <v>0</v>
      </c>
      <c r="AD24" s="11" t="n">
        <f aca="false">FALSE()</f>
        <v>0</v>
      </c>
    </row>
    <row r="25" customFormat="false" ht="18" hidden="false" customHeight="true" outlineLevel="0" collapsed="false">
      <c r="A25" s="251" t="n">
        <v>19</v>
      </c>
      <c r="B25" s="266" t="str">
        <f aca="false">IF(E25&lt;&gt;"",(IF(E25&gt;G25,"W",IF(E25=G25,"D","L"))),"")</f>
        <v/>
      </c>
      <c r="C25" s="266"/>
      <c r="D25" s="253"/>
      <c r="E25" s="254"/>
      <c r="F25" s="255" t="s">
        <v>399</v>
      </c>
      <c r="G25" s="256"/>
      <c r="H25" s="257" t="n">
        <f aca="false">SUM(K25+N25+Q25)</f>
        <v>0</v>
      </c>
      <c r="I25" s="255" t="s">
        <v>399</v>
      </c>
      <c r="J25" s="258" t="n">
        <f aca="false">SUM(M25+P25+S25)</f>
        <v>0</v>
      </c>
      <c r="K25" s="259"/>
      <c r="L25" s="255" t="s">
        <v>399</v>
      </c>
      <c r="M25" s="260"/>
      <c r="N25" s="261"/>
      <c r="O25" s="255" t="s">
        <v>399</v>
      </c>
      <c r="P25" s="260"/>
      <c r="Q25" s="261"/>
      <c r="R25" s="255" t="s">
        <v>399</v>
      </c>
      <c r="S25" s="260"/>
      <c r="T25" s="262"/>
      <c r="U25" s="263" t="s">
        <v>400</v>
      </c>
      <c r="V25" s="262"/>
      <c r="W25" s="263" t="s">
        <v>400</v>
      </c>
      <c r="X25" s="262"/>
      <c r="Y25" s="264" t="s">
        <v>407</v>
      </c>
      <c r="Z25" s="265"/>
      <c r="AA25" s="11"/>
      <c r="AB25" s="11" t="n">
        <f aca="false">FALSE()</f>
        <v>0</v>
      </c>
      <c r="AC25" s="11" t="n">
        <f aca="false">FALSE()</f>
        <v>0</v>
      </c>
      <c r="AD25" s="11" t="n">
        <f aca="false">FALSE()</f>
        <v>0</v>
      </c>
    </row>
    <row r="26" customFormat="false" ht="18" hidden="false" customHeight="true" outlineLevel="0" collapsed="false">
      <c r="A26" s="251" t="n">
        <v>20</v>
      </c>
      <c r="B26" s="266" t="str">
        <f aca="false">IF(E26&lt;&gt;"",(IF(E26&gt;G26,"W",IF(E26=G26,"D","L"))),"")</f>
        <v/>
      </c>
      <c r="C26" s="266"/>
      <c r="D26" s="253"/>
      <c r="E26" s="254"/>
      <c r="F26" s="255" t="s">
        <v>399</v>
      </c>
      <c r="G26" s="256"/>
      <c r="H26" s="257" t="n">
        <f aca="false">SUM(K26+N26+Q26)</f>
        <v>0</v>
      </c>
      <c r="I26" s="255" t="s">
        <v>399</v>
      </c>
      <c r="J26" s="258" t="n">
        <f aca="false">SUM(M26+P26+S26)</f>
        <v>0</v>
      </c>
      <c r="K26" s="259"/>
      <c r="L26" s="255" t="s">
        <v>399</v>
      </c>
      <c r="M26" s="260"/>
      <c r="N26" s="261"/>
      <c r="O26" s="255" t="s">
        <v>399</v>
      </c>
      <c r="P26" s="260"/>
      <c r="Q26" s="261"/>
      <c r="R26" s="255" t="s">
        <v>399</v>
      </c>
      <c r="S26" s="260"/>
      <c r="T26" s="262"/>
      <c r="U26" s="263" t="s">
        <v>400</v>
      </c>
      <c r="V26" s="262"/>
      <c r="W26" s="263" t="s">
        <v>400</v>
      </c>
      <c r="X26" s="262"/>
      <c r="Y26" s="264" t="s">
        <v>407</v>
      </c>
      <c r="Z26" s="265"/>
      <c r="AA26" s="11"/>
      <c r="AB26" s="11" t="n">
        <f aca="false">FALSE()</f>
        <v>0</v>
      </c>
      <c r="AC26" s="11" t="n">
        <f aca="false">FALSE()</f>
        <v>0</v>
      </c>
      <c r="AD26" s="11" t="n">
        <f aca="false">FALSE()</f>
        <v>0</v>
      </c>
    </row>
    <row r="27" customFormat="false" ht="18" hidden="false" customHeight="true" outlineLevel="0" collapsed="false">
      <c r="A27" s="251" t="n">
        <v>21</v>
      </c>
      <c r="B27" s="266" t="str">
        <f aca="false">IF(E27&lt;&gt;"",(IF(E27&gt;G27,"W",IF(E27=G27,"D","L"))),"")</f>
        <v/>
      </c>
      <c r="C27" s="266"/>
      <c r="D27" s="253"/>
      <c r="E27" s="254"/>
      <c r="F27" s="255" t="s">
        <v>399</v>
      </c>
      <c r="G27" s="256"/>
      <c r="H27" s="257" t="n">
        <f aca="false">SUM(K27+N27+Q27)</f>
        <v>0</v>
      </c>
      <c r="I27" s="255" t="s">
        <v>399</v>
      </c>
      <c r="J27" s="258" t="n">
        <f aca="false">SUM(M27+P27+S27)</f>
        <v>0</v>
      </c>
      <c r="K27" s="259"/>
      <c r="L27" s="255" t="s">
        <v>399</v>
      </c>
      <c r="M27" s="260"/>
      <c r="N27" s="261"/>
      <c r="O27" s="255" t="s">
        <v>399</v>
      </c>
      <c r="P27" s="260"/>
      <c r="Q27" s="261"/>
      <c r="R27" s="255" t="s">
        <v>399</v>
      </c>
      <c r="S27" s="260"/>
      <c r="T27" s="262"/>
      <c r="U27" s="263" t="s">
        <v>400</v>
      </c>
      <c r="V27" s="262"/>
      <c r="W27" s="263" t="s">
        <v>400</v>
      </c>
      <c r="X27" s="262"/>
      <c r="Y27" s="264" t="s">
        <v>407</v>
      </c>
      <c r="Z27" s="265"/>
      <c r="AA27" s="11"/>
      <c r="AB27" s="11" t="n">
        <f aca="false">FALSE()</f>
        <v>0</v>
      </c>
      <c r="AC27" s="11" t="n">
        <f aca="false">FALSE()</f>
        <v>0</v>
      </c>
      <c r="AD27" s="11" t="n">
        <f aca="false">FALSE()</f>
        <v>0</v>
      </c>
    </row>
    <row r="28" customFormat="false" ht="18" hidden="false" customHeight="true" outlineLevel="0" collapsed="false">
      <c r="A28" s="251" t="n">
        <v>22</v>
      </c>
      <c r="B28" s="266" t="str">
        <f aca="false">IF(E28&lt;&gt;"",(IF(E28&gt;G28,"W",IF(E28=G28,"D","L"))),"")</f>
        <v/>
      </c>
      <c r="C28" s="266"/>
      <c r="D28" s="253"/>
      <c r="E28" s="254"/>
      <c r="F28" s="255" t="s">
        <v>399</v>
      </c>
      <c r="G28" s="256"/>
      <c r="H28" s="257" t="n">
        <f aca="false">SUM(K28+N28+Q28)</f>
        <v>0</v>
      </c>
      <c r="I28" s="255" t="s">
        <v>399</v>
      </c>
      <c r="J28" s="258" t="n">
        <f aca="false">SUM(M28+P28+S28)</f>
        <v>0</v>
      </c>
      <c r="K28" s="259"/>
      <c r="L28" s="255" t="s">
        <v>399</v>
      </c>
      <c r="M28" s="260"/>
      <c r="N28" s="261"/>
      <c r="O28" s="255" t="s">
        <v>399</v>
      </c>
      <c r="P28" s="260"/>
      <c r="Q28" s="261"/>
      <c r="R28" s="255" t="s">
        <v>399</v>
      </c>
      <c r="S28" s="260"/>
      <c r="T28" s="262"/>
      <c r="U28" s="263" t="s">
        <v>400</v>
      </c>
      <c r="V28" s="262"/>
      <c r="W28" s="263" t="s">
        <v>400</v>
      </c>
      <c r="X28" s="262"/>
      <c r="Y28" s="264" t="s">
        <v>407</v>
      </c>
      <c r="Z28" s="265"/>
      <c r="AA28" s="11"/>
      <c r="AB28" s="11" t="n">
        <f aca="false">FALSE()</f>
        <v>0</v>
      </c>
      <c r="AC28" s="11" t="n">
        <f aca="false">FALSE()</f>
        <v>0</v>
      </c>
      <c r="AD28" s="11" t="n">
        <f aca="false">FALSE()</f>
        <v>0</v>
      </c>
    </row>
    <row r="29" customFormat="false" ht="18" hidden="false" customHeight="true" outlineLevel="0" collapsed="false">
      <c r="A29" s="251" t="n">
        <v>23</v>
      </c>
      <c r="B29" s="266" t="str">
        <f aca="false">IF(E29&lt;&gt;"",(IF(E29&gt;G29,"W",IF(E29=G29,"D","L"))),"")</f>
        <v/>
      </c>
      <c r="C29" s="266"/>
      <c r="D29" s="253"/>
      <c r="E29" s="254"/>
      <c r="F29" s="255" t="s">
        <v>399</v>
      </c>
      <c r="G29" s="256"/>
      <c r="H29" s="257" t="n">
        <f aca="false">SUM(K29+N29+Q29)</f>
        <v>0</v>
      </c>
      <c r="I29" s="255" t="s">
        <v>399</v>
      </c>
      <c r="J29" s="258" t="n">
        <f aca="false">SUM(M29+P29+S29)</f>
        <v>0</v>
      </c>
      <c r="K29" s="259"/>
      <c r="L29" s="255" t="s">
        <v>399</v>
      </c>
      <c r="M29" s="260"/>
      <c r="N29" s="261"/>
      <c r="O29" s="255" t="s">
        <v>399</v>
      </c>
      <c r="P29" s="260"/>
      <c r="Q29" s="261"/>
      <c r="R29" s="255" t="s">
        <v>399</v>
      </c>
      <c r="S29" s="260"/>
      <c r="T29" s="262"/>
      <c r="U29" s="263" t="s">
        <v>400</v>
      </c>
      <c r="V29" s="262"/>
      <c r="W29" s="263" t="s">
        <v>400</v>
      </c>
      <c r="X29" s="262"/>
      <c r="Y29" s="264" t="s">
        <v>407</v>
      </c>
      <c r="Z29" s="265"/>
      <c r="AA29" s="11"/>
      <c r="AB29" s="11" t="n">
        <f aca="false">FALSE()</f>
        <v>0</v>
      </c>
      <c r="AC29" s="11" t="n">
        <f aca="false">FALSE()</f>
        <v>0</v>
      </c>
      <c r="AD29" s="11" t="n">
        <f aca="false">FALSE()</f>
        <v>0</v>
      </c>
    </row>
    <row r="30" customFormat="false" ht="18" hidden="false" customHeight="true" outlineLevel="0" collapsed="false">
      <c r="A30" s="251" t="n">
        <v>24</v>
      </c>
      <c r="B30" s="266" t="str">
        <f aca="false">IF(E30&lt;&gt;"",(IF(E30&gt;G30,"W",IF(E30=G30,"D","L"))),"")</f>
        <v/>
      </c>
      <c r="C30" s="266"/>
      <c r="D30" s="253"/>
      <c r="E30" s="254"/>
      <c r="F30" s="255" t="s">
        <v>399</v>
      </c>
      <c r="G30" s="256"/>
      <c r="H30" s="257" t="n">
        <f aca="false">SUM(K30+N30+Q30)</f>
        <v>0</v>
      </c>
      <c r="I30" s="255" t="s">
        <v>399</v>
      </c>
      <c r="J30" s="258" t="n">
        <f aca="false">SUM(M30+P30+S30)</f>
        <v>0</v>
      </c>
      <c r="K30" s="259"/>
      <c r="L30" s="255" t="s">
        <v>399</v>
      </c>
      <c r="M30" s="260"/>
      <c r="N30" s="261"/>
      <c r="O30" s="255" t="s">
        <v>399</v>
      </c>
      <c r="P30" s="260"/>
      <c r="Q30" s="261"/>
      <c r="R30" s="255" t="s">
        <v>399</v>
      </c>
      <c r="S30" s="260"/>
      <c r="T30" s="262"/>
      <c r="U30" s="263" t="s">
        <v>400</v>
      </c>
      <c r="V30" s="262"/>
      <c r="W30" s="263" t="s">
        <v>400</v>
      </c>
      <c r="X30" s="262"/>
      <c r="Y30" s="264" t="s">
        <v>407</v>
      </c>
      <c r="Z30" s="265"/>
      <c r="AA30" s="11"/>
      <c r="AB30" s="11" t="n">
        <f aca="false">FALSE()</f>
        <v>0</v>
      </c>
      <c r="AC30" s="11" t="n">
        <f aca="false">FALSE()</f>
        <v>0</v>
      </c>
      <c r="AD30" s="11" t="n">
        <f aca="false">FALSE()</f>
        <v>0</v>
      </c>
    </row>
    <row r="31" customFormat="false" ht="18" hidden="false" customHeight="true" outlineLevel="0" collapsed="false">
      <c r="A31" s="251" t="n">
        <v>25</v>
      </c>
      <c r="B31" s="266" t="str">
        <f aca="false">IF(E31&lt;&gt;"",(IF(E31&gt;G31,"W",IF(E31=G31,"D","L"))),"")</f>
        <v/>
      </c>
      <c r="C31" s="266"/>
      <c r="D31" s="253"/>
      <c r="E31" s="254"/>
      <c r="F31" s="255" t="s">
        <v>399</v>
      </c>
      <c r="G31" s="256"/>
      <c r="H31" s="257" t="n">
        <f aca="false">SUM(K31+N31+Q31)</f>
        <v>0</v>
      </c>
      <c r="I31" s="255" t="s">
        <v>399</v>
      </c>
      <c r="J31" s="258" t="n">
        <f aca="false">SUM(M31+P31+S31)</f>
        <v>0</v>
      </c>
      <c r="K31" s="259"/>
      <c r="L31" s="255" t="s">
        <v>399</v>
      </c>
      <c r="M31" s="260"/>
      <c r="N31" s="261"/>
      <c r="O31" s="255" t="s">
        <v>399</v>
      </c>
      <c r="P31" s="260"/>
      <c r="Q31" s="261"/>
      <c r="R31" s="255" t="s">
        <v>399</v>
      </c>
      <c r="S31" s="260"/>
      <c r="T31" s="262"/>
      <c r="U31" s="263" t="s">
        <v>400</v>
      </c>
      <c r="V31" s="262"/>
      <c r="W31" s="263" t="s">
        <v>400</v>
      </c>
      <c r="X31" s="262"/>
      <c r="Y31" s="264" t="s">
        <v>407</v>
      </c>
      <c r="Z31" s="265"/>
      <c r="AA31" s="11"/>
      <c r="AB31" s="11" t="n">
        <f aca="false">FALSE()</f>
        <v>0</v>
      </c>
      <c r="AC31" s="11" t="n">
        <f aca="false">FALSE()</f>
        <v>0</v>
      </c>
      <c r="AD31" s="11" t="n">
        <f aca="false">FALSE()</f>
        <v>0</v>
      </c>
    </row>
    <row r="32" customFormat="false" ht="18" hidden="false" customHeight="true" outlineLevel="0" collapsed="false">
      <c r="A32" s="251" t="n">
        <v>26</v>
      </c>
      <c r="B32" s="266" t="str">
        <f aca="false">IF(E32&lt;&gt;"",(IF(E32&gt;G32,"W",IF(E32=G32,"D","L"))),"")</f>
        <v/>
      </c>
      <c r="C32" s="266"/>
      <c r="D32" s="253"/>
      <c r="E32" s="254"/>
      <c r="F32" s="255" t="s">
        <v>399</v>
      </c>
      <c r="G32" s="256"/>
      <c r="H32" s="257" t="n">
        <f aca="false">SUM(K32+N32+Q32)</f>
        <v>0</v>
      </c>
      <c r="I32" s="255" t="s">
        <v>399</v>
      </c>
      <c r="J32" s="258" t="n">
        <f aca="false">SUM(M32+P32+S32)</f>
        <v>0</v>
      </c>
      <c r="K32" s="259"/>
      <c r="L32" s="255" t="s">
        <v>399</v>
      </c>
      <c r="M32" s="260"/>
      <c r="N32" s="261"/>
      <c r="O32" s="255" t="s">
        <v>399</v>
      </c>
      <c r="P32" s="260"/>
      <c r="Q32" s="261"/>
      <c r="R32" s="255" t="s">
        <v>399</v>
      </c>
      <c r="S32" s="260"/>
      <c r="T32" s="262"/>
      <c r="U32" s="263" t="s">
        <v>400</v>
      </c>
      <c r="V32" s="262"/>
      <c r="W32" s="263" t="s">
        <v>400</v>
      </c>
      <c r="X32" s="262"/>
      <c r="Y32" s="264" t="s">
        <v>407</v>
      </c>
      <c r="Z32" s="265"/>
      <c r="AA32" s="11"/>
      <c r="AB32" s="11" t="n">
        <f aca="false">FALSE()</f>
        <v>0</v>
      </c>
      <c r="AC32" s="11" t="n">
        <f aca="false">FALSE()</f>
        <v>0</v>
      </c>
      <c r="AD32" s="11" t="n">
        <f aca="false">FALSE()</f>
        <v>0</v>
      </c>
    </row>
    <row r="33" customFormat="false" ht="18" hidden="false" customHeight="true" outlineLevel="0" collapsed="false">
      <c r="A33" s="251" t="n">
        <v>27</v>
      </c>
      <c r="B33" s="266" t="str">
        <f aca="false">IF(E33&lt;&gt;"",(IF(E33&gt;G33,"W",IF(E33=G33,"D","L"))),"")</f>
        <v/>
      </c>
      <c r="C33" s="266"/>
      <c r="D33" s="253"/>
      <c r="E33" s="254"/>
      <c r="F33" s="255" t="s">
        <v>399</v>
      </c>
      <c r="G33" s="256"/>
      <c r="H33" s="257" t="n">
        <f aca="false">SUM(K33+N33+Q33)</f>
        <v>0</v>
      </c>
      <c r="I33" s="255" t="s">
        <v>399</v>
      </c>
      <c r="J33" s="258" t="n">
        <f aca="false">SUM(M33+P33+S33)</f>
        <v>0</v>
      </c>
      <c r="K33" s="259"/>
      <c r="L33" s="255" t="s">
        <v>399</v>
      </c>
      <c r="M33" s="260"/>
      <c r="N33" s="261"/>
      <c r="O33" s="255" t="s">
        <v>399</v>
      </c>
      <c r="P33" s="260"/>
      <c r="Q33" s="261"/>
      <c r="R33" s="255" t="s">
        <v>399</v>
      </c>
      <c r="S33" s="260"/>
      <c r="T33" s="262"/>
      <c r="U33" s="263" t="s">
        <v>400</v>
      </c>
      <c r="V33" s="262"/>
      <c r="W33" s="263" t="s">
        <v>400</v>
      </c>
      <c r="X33" s="262"/>
      <c r="Y33" s="264" t="s">
        <v>407</v>
      </c>
      <c r="Z33" s="265"/>
      <c r="AA33" s="11"/>
      <c r="AB33" s="11" t="n">
        <f aca="false">FALSE()</f>
        <v>0</v>
      </c>
      <c r="AC33" s="11" t="n">
        <f aca="false">FALSE()</f>
        <v>0</v>
      </c>
      <c r="AD33" s="11" t="n">
        <f aca="false">FALSE()</f>
        <v>0</v>
      </c>
    </row>
    <row r="34" customFormat="false" ht="18" hidden="false" customHeight="true" outlineLevel="0" collapsed="false">
      <c r="A34" s="251" t="n">
        <v>28</v>
      </c>
      <c r="B34" s="266" t="str">
        <f aca="false">IF(E34&lt;&gt;"",(IF(E34&gt;G34,"W",IF(E34=G34,"D","L"))),"")</f>
        <v/>
      </c>
      <c r="C34" s="266"/>
      <c r="D34" s="253"/>
      <c r="E34" s="254"/>
      <c r="F34" s="255" t="s">
        <v>399</v>
      </c>
      <c r="G34" s="256"/>
      <c r="H34" s="257" t="n">
        <f aca="false">SUM(K34+N34+Q34)</f>
        <v>0</v>
      </c>
      <c r="I34" s="255" t="s">
        <v>399</v>
      </c>
      <c r="J34" s="258" t="n">
        <f aca="false">SUM(M34+P34+S34)</f>
        <v>0</v>
      </c>
      <c r="K34" s="259"/>
      <c r="L34" s="255" t="s">
        <v>399</v>
      </c>
      <c r="M34" s="260"/>
      <c r="N34" s="261"/>
      <c r="O34" s="255" t="s">
        <v>399</v>
      </c>
      <c r="P34" s="260"/>
      <c r="Q34" s="261"/>
      <c r="R34" s="255" t="s">
        <v>399</v>
      </c>
      <c r="S34" s="260"/>
      <c r="T34" s="262"/>
      <c r="U34" s="263" t="s">
        <v>400</v>
      </c>
      <c r="V34" s="262"/>
      <c r="W34" s="263" t="s">
        <v>400</v>
      </c>
      <c r="X34" s="262"/>
      <c r="Y34" s="264" t="s">
        <v>407</v>
      </c>
      <c r="Z34" s="265"/>
      <c r="AA34" s="11"/>
      <c r="AB34" s="11" t="n">
        <f aca="false">FALSE()</f>
        <v>0</v>
      </c>
      <c r="AC34" s="11" t="n">
        <f aca="false">FALSE()</f>
        <v>0</v>
      </c>
      <c r="AD34" s="11" t="n">
        <f aca="false">FALSE()</f>
        <v>0</v>
      </c>
    </row>
    <row r="35" customFormat="false" ht="18" hidden="false" customHeight="true" outlineLevel="0" collapsed="false">
      <c r="A35" s="251" t="n">
        <v>29</v>
      </c>
      <c r="B35" s="266" t="str">
        <f aca="false">IF(E35&lt;&gt;"",(IF(E35&gt;G35,"W",IF(E35=G35,"D","L"))),"")</f>
        <v/>
      </c>
      <c r="C35" s="266"/>
      <c r="D35" s="253"/>
      <c r="E35" s="254"/>
      <c r="F35" s="255" t="s">
        <v>399</v>
      </c>
      <c r="G35" s="256"/>
      <c r="H35" s="257" t="n">
        <f aca="false">SUM(K35+N35+Q35)</f>
        <v>0</v>
      </c>
      <c r="I35" s="255" t="s">
        <v>399</v>
      </c>
      <c r="J35" s="258" t="n">
        <f aca="false">SUM(M35+P35+S35)</f>
        <v>0</v>
      </c>
      <c r="K35" s="259"/>
      <c r="L35" s="255" t="s">
        <v>399</v>
      </c>
      <c r="M35" s="260"/>
      <c r="N35" s="261"/>
      <c r="O35" s="255" t="s">
        <v>399</v>
      </c>
      <c r="P35" s="260"/>
      <c r="Q35" s="261"/>
      <c r="R35" s="255" t="s">
        <v>399</v>
      </c>
      <c r="S35" s="260"/>
      <c r="T35" s="262"/>
      <c r="U35" s="263" t="s">
        <v>400</v>
      </c>
      <c r="V35" s="262"/>
      <c r="W35" s="263" t="s">
        <v>400</v>
      </c>
      <c r="X35" s="262"/>
      <c r="Y35" s="264" t="s">
        <v>407</v>
      </c>
      <c r="Z35" s="265"/>
      <c r="AA35" s="11"/>
      <c r="AB35" s="11" t="n">
        <f aca="false">FALSE()</f>
        <v>0</v>
      </c>
      <c r="AC35" s="11" t="n">
        <f aca="false">FALSE()</f>
        <v>0</v>
      </c>
      <c r="AD35" s="11" t="n">
        <f aca="false">FALSE()</f>
        <v>0</v>
      </c>
    </row>
    <row r="36" customFormat="false" ht="18" hidden="false" customHeight="true" outlineLevel="0" collapsed="false">
      <c r="A36" s="251" t="n">
        <v>30</v>
      </c>
      <c r="B36" s="266" t="str">
        <f aca="false">IF(E36&lt;&gt;"",(IF(E36&gt;G36,"W",IF(E36=G36,"D","L"))),"")</f>
        <v/>
      </c>
      <c r="C36" s="266"/>
      <c r="D36" s="253"/>
      <c r="E36" s="254"/>
      <c r="F36" s="255" t="s">
        <v>399</v>
      </c>
      <c r="G36" s="256"/>
      <c r="H36" s="257" t="n">
        <f aca="false">SUM(K36+N36+Q36)</f>
        <v>0</v>
      </c>
      <c r="I36" s="255" t="s">
        <v>399</v>
      </c>
      <c r="J36" s="258" t="n">
        <f aca="false">SUM(M36+P36+S36)</f>
        <v>0</v>
      </c>
      <c r="K36" s="259"/>
      <c r="L36" s="255" t="s">
        <v>399</v>
      </c>
      <c r="M36" s="260"/>
      <c r="N36" s="261"/>
      <c r="O36" s="255" t="s">
        <v>399</v>
      </c>
      <c r="P36" s="260"/>
      <c r="Q36" s="261"/>
      <c r="R36" s="255" t="s">
        <v>399</v>
      </c>
      <c r="S36" s="260"/>
      <c r="T36" s="262"/>
      <c r="U36" s="263" t="s">
        <v>400</v>
      </c>
      <c r="V36" s="262"/>
      <c r="W36" s="263" t="s">
        <v>400</v>
      </c>
      <c r="X36" s="262"/>
      <c r="Y36" s="264" t="s">
        <v>407</v>
      </c>
      <c r="Z36" s="265"/>
      <c r="AA36" s="11"/>
      <c r="AB36" s="11" t="n">
        <f aca="false">FALSE()</f>
        <v>0</v>
      </c>
      <c r="AC36" s="11" t="n">
        <f aca="false">FALSE()</f>
        <v>0</v>
      </c>
      <c r="AD36" s="11" t="n">
        <f aca="false">FALSE()</f>
        <v>0</v>
      </c>
    </row>
    <row r="37" customFormat="false" ht="18" hidden="false" customHeight="true" outlineLevel="0" collapsed="false">
      <c r="A37" s="251" t="n">
        <v>31</v>
      </c>
      <c r="B37" s="266" t="str">
        <f aca="false">IF(E37&lt;&gt;"",(IF(E37&gt;G37,"W",IF(E37=G37,"D","L"))),"")</f>
        <v/>
      </c>
      <c r="C37" s="266"/>
      <c r="D37" s="253"/>
      <c r="E37" s="254"/>
      <c r="F37" s="255" t="s">
        <v>399</v>
      </c>
      <c r="G37" s="256"/>
      <c r="H37" s="257" t="n">
        <f aca="false">SUM(K37+N37+Q37)</f>
        <v>0</v>
      </c>
      <c r="I37" s="255" t="s">
        <v>399</v>
      </c>
      <c r="J37" s="258" t="n">
        <f aca="false">SUM(M37+P37+S37)</f>
        <v>0</v>
      </c>
      <c r="K37" s="259"/>
      <c r="L37" s="255" t="s">
        <v>399</v>
      </c>
      <c r="M37" s="260"/>
      <c r="N37" s="261"/>
      <c r="O37" s="255" t="s">
        <v>399</v>
      </c>
      <c r="P37" s="260"/>
      <c r="Q37" s="261"/>
      <c r="R37" s="255" t="s">
        <v>399</v>
      </c>
      <c r="S37" s="260"/>
      <c r="T37" s="262"/>
      <c r="U37" s="263" t="s">
        <v>400</v>
      </c>
      <c r="V37" s="262"/>
      <c r="W37" s="263" t="s">
        <v>400</v>
      </c>
      <c r="X37" s="262"/>
      <c r="Y37" s="264" t="s">
        <v>407</v>
      </c>
      <c r="Z37" s="265"/>
      <c r="AA37" s="11"/>
      <c r="AB37" s="11" t="n">
        <f aca="false">FALSE()</f>
        <v>0</v>
      </c>
      <c r="AC37" s="11" t="n">
        <f aca="false">FALSE()</f>
        <v>0</v>
      </c>
      <c r="AD37" s="11" t="n">
        <f aca="false">FALSE()</f>
        <v>0</v>
      </c>
    </row>
    <row r="38" customFormat="false" ht="18" hidden="false" customHeight="true" outlineLevel="0" collapsed="false">
      <c r="A38" s="251" t="n">
        <v>32</v>
      </c>
      <c r="B38" s="266" t="str">
        <f aca="false">IF(E38&lt;&gt;"",(IF(E38&gt;G38,"W",IF(E38=G38,"D","L"))),"")</f>
        <v/>
      </c>
      <c r="C38" s="266"/>
      <c r="D38" s="253"/>
      <c r="E38" s="254"/>
      <c r="F38" s="255" t="s">
        <v>399</v>
      </c>
      <c r="G38" s="256"/>
      <c r="H38" s="257" t="n">
        <f aca="false">SUM(K38+N38+Q38)</f>
        <v>0</v>
      </c>
      <c r="I38" s="255" t="s">
        <v>399</v>
      </c>
      <c r="J38" s="258" t="n">
        <f aca="false">SUM(M38+P38+S38)</f>
        <v>0</v>
      </c>
      <c r="K38" s="259"/>
      <c r="L38" s="255" t="s">
        <v>399</v>
      </c>
      <c r="M38" s="260"/>
      <c r="N38" s="261"/>
      <c r="O38" s="255" t="s">
        <v>399</v>
      </c>
      <c r="P38" s="260"/>
      <c r="Q38" s="261"/>
      <c r="R38" s="255" t="s">
        <v>399</v>
      </c>
      <c r="S38" s="260"/>
      <c r="T38" s="262"/>
      <c r="U38" s="263" t="s">
        <v>400</v>
      </c>
      <c r="V38" s="262"/>
      <c r="W38" s="263" t="s">
        <v>400</v>
      </c>
      <c r="X38" s="262"/>
      <c r="Y38" s="264" t="s">
        <v>407</v>
      </c>
      <c r="Z38" s="265"/>
      <c r="AA38" s="11"/>
      <c r="AB38" s="11" t="n">
        <f aca="false">FALSE()</f>
        <v>0</v>
      </c>
      <c r="AC38" s="11" t="n">
        <f aca="false">FALSE()</f>
        <v>0</v>
      </c>
      <c r="AD38" s="11" t="n">
        <f aca="false">FALSE()</f>
        <v>0</v>
      </c>
    </row>
    <row r="39" customFormat="false" ht="18" hidden="false" customHeight="true" outlineLevel="0" collapsed="false">
      <c r="A39" s="251" t="n">
        <v>33</v>
      </c>
      <c r="B39" s="266" t="str">
        <f aca="false">IF(E39&lt;&gt;"",(IF(E39&gt;G39,"W",IF(E39=G39,"D","L"))),"")</f>
        <v/>
      </c>
      <c r="C39" s="266"/>
      <c r="D39" s="253"/>
      <c r="E39" s="254"/>
      <c r="F39" s="255" t="s">
        <v>399</v>
      </c>
      <c r="G39" s="256"/>
      <c r="H39" s="257" t="n">
        <f aca="false">SUM(K39+N39+Q39)</f>
        <v>0</v>
      </c>
      <c r="I39" s="255" t="s">
        <v>399</v>
      </c>
      <c r="J39" s="258" t="n">
        <f aca="false">SUM(M39+P39+S39)</f>
        <v>0</v>
      </c>
      <c r="K39" s="259"/>
      <c r="L39" s="255" t="s">
        <v>399</v>
      </c>
      <c r="M39" s="260"/>
      <c r="N39" s="261"/>
      <c r="O39" s="255" t="s">
        <v>399</v>
      </c>
      <c r="P39" s="260"/>
      <c r="Q39" s="261"/>
      <c r="R39" s="255" t="s">
        <v>399</v>
      </c>
      <c r="S39" s="260"/>
      <c r="T39" s="262"/>
      <c r="U39" s="263" t="s">
        <v>400</v>
      </c>
      <c r="V39" s="262"/>
      <c r="W39" s="263" t="s">
        <v>400</v>
      </c>
      <c r="X39" s="262"/>
      <c r="Y39" s="264" t="s">
        <v>407</v>
      </c>
      <c r="Z39" s="265"/>
      <c r="AA39" s="11"/>
      <c r="AB39" s="11" t="n">
        <f aca="false">FALSE()</f>
        <v>0</v>
      </c>
      <c r="AC39" s="11" t="n">
        <f aca="false">FALSE()</f>
        <v>0</v>
      </c>
      <c r="AD39" s="11" t="n">
        <f aca="false">FALSE()</f>
        <v>0</v>
      </c>
    </row>
    <row r="40" customFormat="false" ht="18" hidden="false" customHeight="true" outlineLevel="0" collapsed="false">
      <c r="A40" s="251" t="n">
        <v>34</v>
      </c>
      <c r="B40" s="266" t="str">
        <f aca="false">IF(E40&lt;&gt;"",(IF(E40&gt;G40,"W",IF(E40=G40,"D","L"))),"")</f>
        <v/>
      </c>
      <c r="C40" s="266"/>
      <c r="D40" s="253"/>
      <c r="E40" s="254"/>
      <c r="F40" s="255" t="s">
        <v>399</v>
      </c>
      <c r="G40" s="256"/>
      <c r="H40" s="257" t="n">
        <f aca="false">SUM(K40+N40+Q40)</f>
        <v>0</v>
      </c>
      <c r="I40" s="255" t="s">
        <v>399</v>
      </c>
      <c r="J40" s="258" t="n">
        <f aca="false">SUM(M40+P40+S40)</f>
        <v>0</v>
      </c>
      <c r="K40" s="259"/>
      <c r="L40" s="255" t="s">
        <v>399</v>
      </c>
      <c r="M40" s="260"/>
      <c r="N40" s="261"/>
      <c r="O40" s="255" t="s">
        <v>399</v>
      </c>
      <c r="P40" s="260"/>
      <c r="Q40" s="261"/>
      <c r="R40" s="255" t="s">
        <v>399</v>
      </c>
      <c r="S40" s="260"/>
      <c r="T40" s="262"/>
      <c r="U40" s="263" t="s">
        <v>400</v>
      </c>
      <c r="V40" s="262"/>
      <c r="W40" s="263" t="s">
        <v>400</v>
      </c>
      <c r="X40" s="262"/>
      <c r="Y40" s="264" t="s">
        <v>407</v>
      </c>
      <c r="Z40" s="265"/>
      <c r="AA40" s="11"/>
      <c r="AB40" s="11" t="n">
        <f aca="false">FALSE()</f>
        <v>0</v>
      </c>
      <c r="AC40" s="11" t="n">
        <f aca="false">FALSE()</f>
        <v>0</v>
      </c>
      <c r="AD40" s="11" t="n">
        <f aca="false">FALSE()</f>
        <v>0</v>
      </c>
    </row>
    <row r="41" customFormat="false" ht="18" hidden="false" customHeight="true" outlineLevel="0" collapsed="false">
      <c r="A41" s="251" t="n">
        <v>35</v>
      </c>
      <c r="B41" s="266" t="str">
        <f aca="false">IF(E41&lt;&gt;"",(IF(E41&gt;G41,"W",IF(E41=G41,"D","L"))),"")</f>
        <v/>
      </c>
      <c r="C41" s="266"/>
      <c r="D41" s="253"/>
      <c r="E41" s="254"/>
      <c r="F41" s="255" t="s">
        <v>399</v>
      </c>
      <c r="G41" s="256"/>
      <c r="H41" s="257" t="n">
        <f aca="false">SUM(K41+N41+Q41)</f>
        <v>0</v>
      </c>
      <c r="I41" s="255" t="s">
        <v>399</v>
      </c>
      <c r="J41" s="258" t="n">
        <f aca="false">SUM(M41+P41+S41)</f>
        <v>0</v>
      </c>
      <c r="K41" s="259"/>
      <c r="L41" s="255" t="s">
        <v>399</v>
      </c>
      <c r="M41" s="260"/>
      <c r="N41" s="261"/>
      <c r="O41" s="255" t="s">
        <v>399</v>
      </c>
      <c r="P41" s="260"/>
      <c r="Q41" s="261"/>
      <c r="R41" s="255" t="s">
        <v>399</v>
      </c>
      <c r="S41" s="260"/>
      <c r="T41" s="262"/>
      <c r="U41" s="263" t="s">
        <v>400</v>
      </c>
      <c r="V41" s="262"/>
      <c r="W41" s="263" t="s">
        <v>400</v>
      </c>
      <c r="X41" s="262"/>
      <c r="Y41" s="264" t="s">
        <v>407</v>
      </c>
      <c r="Z41" s="265"/>
      <c r="AA41" s="11"/>
      <c r="AB41" s="11" t="n">
        <f aca="false">FALSE()</f>
        <v>0</v>
      </c>
      <c r="AC41" s="11" t="n">
        <f aca="false">FALSE()</f>
        <v>0</v>
      </c>
      <c r="AD41" s="11" t="n">
        <f aca="false">FALSE()</f>
        <v>0</v>
      </c>
    </row>
    <row r="42" customFormat="false" ht="18" hidden="false" customHeight="true" outlineLevel="0" collapsed="false">
      <c r="A42" s="251" t="n">
        <v>36</v>
      </c>
      <c r="B42" s="266" t="str">
        <f aca="false">IF(E42&lt;&gt;"",(IF(E42&gt;G42,"W",IF(E42=G42,"D","L"))),"")</f>
        <v/>
      </c>
      <c r="C42" s="266"/>
      <c r="D42" s="253"/>
      <c r="E42" s="254"/>
      <c r="F42" s="255" t="s">
        <v>399</v>
      </c>
      <c r="G42" s="256"/>
      <c r="H42" s="257" t="n">
        <f aca="false">SUM(K42+N42+Q42)</f>
        <v>0</v>
      </c>
      <c r="I42" s="255" t="s">
        <v>399</v>
      </c>
      <c r="J42" s="258" t="n">
        <f aca="false">SUM(M42+P42+S42)</f>
        <v>0</v>
      </c>
      <c r="K42" s="259"/>
      <c r="L42" s="255" t="s">
        <v>399</v>
      </c>
      <c r="M42" s="260"/>
      <c r="N42" s="261"/>
      <c r="O42" s="255" t="s">
        <v>399</v>
      </c>
      <c r="P42" s="260"/>
      <c r="Q42" s="261"/>
      <c r="R42" s="255" t="s">
        <v>399</v>
      </c>
      <c r="S42" s="260"/>
      <c r="T42" s="262"/>
      <c r="U42" s="263" t="s">
        <v>400</v>
      </c>
      <c r="V42" s="262"/>
      <c r="W42" s="263" t="s">
        <v>400</v>
      </c>
      <c r="X42" s="262"/>
      <c r="Y42" s="264" t="s">
        <v>407</v>
      </c>
      <c r="Z42" s="265"/>
      <c r="AA42" s="11"/>
      <c r="AB42" s="11" t="n">
        <f aca="false">FALSE()</f>
        <v>0</v>
      </c>
      <c r="AC42" s="11" t="n">
        <f aca="false">FALSE()</f>
        <v>0</v>
      </c>
      <c r="AD42" s="11" t="n">
        <f aca="false">FALSE()</f>
        <v>0</v>
      </c>
    </row>
    <row r="43" customFormat="false" ht="18" hidden="false" customHeight="true" outlineLevel="0" collapsed="false">
      <c r="A43" s="251" t="n">
        <v>37</v>
      </c>
      <c r="B43" s="266" t="str">
        <f aca="false">IF(E43&lt;&gt;"",(IF(E43&gt;G43,"W",IF(E43=G43,"D","L"))),"")</f>
        <v/>
      </c>
      <c r="C43" s="266"/>
      <c r="D43" s="253"/>
      <c r="E43" s="254"/>
      <c r="F43" s="255" t="s">
        <v>399</v>
      </c>
      <c r="G43" s="256"/>
      <c r="H43" s="257" t="n">
        <f aca="false">SUM(K43+N43+Q43)</f>
        <v>0</v>
      </c>
      <c r="I43" s="255" t="s">
        <v>399</v>
      </c>
      <c r="J43" s="258" t="n">
        <f aca="false">SUM(M43+P43+S43)</f>
        <v>0</v>
      </c>
      <c r="K43" s="259"/>
      <c r="L43" s="255" t="s">
        <v>399</v>
      </c>
      <c r="M43" s="260"/>
      <c r="N43" s="261"/>
      <c r="O43" s="255" t="s">
        <v>399</v>
      </c>
      <c r="P43" s="260"/>
      <c r="Q43" s="261"/>
      <c r="R43" s="255" t="s">
        <v>399</v>
      </c>
      <c r="S43" s="260"/>
      <c r="T43" s="262"/>
      <c r="U43" s="263" t="s">
        <v>400</v>
      </c>
      <c r="V43" s="262"/>
      <c r="W43" s="263" t="s">
        <v>400</v>
      </c>
      <c r="X43" s="262"/>
      <c r="Y43" s="264" t="s">
        <v>407</v>
      </c>
      <c r="Z43" s="265"/>
      <c r="AA43" s="11"/>
      <c r="AB43" s="11" t="n">
        <f aca="false">FALSE()</f>
        <v>0</v>
      </c>
      <c r="AC43" s="11" t="n">
        <f aca="false">FALSE()</f>
        <v>0</v>
      </c>
      <c r="AD43" s="11" t="n">
        <f aca="false">FALSE()</f>
        <v>0</v>
      </c>
    </row>
    <row r="44" customFormat="false" ht="18" hidden="false" customHeight="true" outlineLevel="0" collapsed="false">
      <c r="A44" s="251" t="n">
        <v>38</v>
      </c>
      <c r="B44" s="266" t="str">
        <f aca="false">IF(E44&lt;&gt;"",(IF(E44&gt;G44,"W",IF(E44=G44,"D","L"))),"")</f>
        <v/>
      </c>
      <c r="C44" s="266"/>
      <c r="D44" s="253"/>
      <c r="E44" s="254"/>
      <c r="F44" s="255" t="s">
        <v>399</v>
      </c>
      <c r="G44" s="256"/>
      <c r="H44" s="257" t="n">
        <f aca="false">SUM(K44+N44+Q44)</f>
        <v>0</v>
      </c>
      <c r="I44" s="255" t="s">
        <v>399</v>
      </c>
      <c r="J44" s="258" t="n">
        <f aca="false">SUM(M44+P44+S44)</f>
        <v>0</v>
      </c>
      <c r="K44" s="259"/>
      <c r="L44" s="255" t="s">
        <v>399</v>
      </c>
      <c r="M44" s="260"/>
      <c r="N44" s="261"/>
      <c r="O44" s="255" t="s">
        <v>399</v>
      </c>
      <c r="P44" s="260"/>
      <c r="Q44" s="261"/>
      <c r="R44" s="255" t="s">
        <v>399</v>
      </c>
      <c r="S44" s="260"/>
      <c r="T44" s="262"/>
      <c r="U44" s="263" t="s">
        <v>400</v>
      </c>
      <c r="V44" s="262"/>
      <c r="W44" s="263" t="s">
        <v>400</v>
      </c>
      <c r="X44" s="262"/>
      <c r="Y44" s="264" t="s">
        <v>407</v>
      </c>
      <c r="Z44" s="265"/>
      <c r="AA44" s="11"/>
      <c r="AB44" s="11" t="n">
        <f aca="false">FALSE()</f>
        <v>0</v>
      </c>
      <c r="AC44" s="11" t="n">
        <f aca="false">FALSE()</f>
        <v>0</v>
      </c>
      <c r="AD44" s="11" t="n">
        <f aca="false">FALSE()</f>
        <v>0</v>
      </c>
    </row>
    <row r="45" customFormat="false" ht="18" hidden="false" customHeight="true" outlineLevel="0" collapsed="false">
      <c r="A45" s="251" t="n">
        <v>39</v>
      </c>
      <c r="B45" s="266" t="str">
        <f aca="false">IF(E45&lt;&gt;"",(IF(E45&gt;G45,"W",IF(E45=G45,"D","L"))),"")</f>
        <v/>
      </c>
      <c r="C45" s="266"/>
      <c r="D45" s="253"/>
      <c r="E45" s="254"/>
      <c r="F45" s="255" t="s">
        <v>399</v>
      </c>
      <c r="G45" s="256"/>
      <c r="H45" s="257" t="n">
        <f aca="false">SUM(K45+N45+Q45)</f>
        <v>0</v>
      </c>
      <c r="I45" s="255" t="s">
        <v>399</v>
      </c>
      <c r="J45" s="258" t="n">
        <f aca="false">SUM(M45+P45+S45)</f>
        <v>0</v>
      </c>
      <c r="K45" s="259"/>
      <c r="L45" s="255" t="s">
        <v>399</v>
      </c>
      <c r="M45" s="260"/>
      <c r="N45" s="261"/>
      <c r="O45" s="255" t="s">
        <v>399</v>
      </c>
      <c r="P45" s="260"/>
      <c r="Q45" s="261"/>
      <c r="R45" s="255" t="s">
        <v>399</v>
      </c>
      <c r="S45" s="260"/>
      <c r="T45" s="262"/>
      <c r="U45" s="263" t="s">
        <v>400</v>
      </c>
      <c r="V45" s="262"/>
      <c r="W45" s="263" t="s">
        <v>400</v>
      </c>
      <c r="X45" s="262"/>
      <c r="Y45" s="264" t="s">
        <v>407</v>
      </c>
      <c r="Z45" s="265"/>
      <c r="AA45" s="11"/>
      <c r="AB45" s="11" t="n">
        <f aca="false">FALSE()</f>
        <v>0</v>
      </c>
      <c r="AC45" s="11" t="n">
        <f aca="false">FALSE()</f>
        <v>0</v>
      </c>
      <c r="AD45" s="11" t="n">
        <f aca="false">FALSE()</f>
        <v>0</v>
      </c>
    </row>
    <row r="46" customFormat="false" ht="18" hidden="false" customHeight="true" outlineLevel="0" collapsed="false">
      <c r="A46" s="251" t="n">
        <v>40</v>
      </c>
      <c r="B46" s="266" t="str">
        <f aca="false">IF(E46&lt;&gt;"",(IF(E46&gt;G46,"W",IF(E46=G46,"D","L"))),"")</f>
        <v/>
      </c>
      <c r="C46" s="266"/>
      <c r="D46" s="253"/>
      <c r="E46" s="254"/>
      <c r="F46" s="255" t="s">
        <v>399</v>
      </c>
      <c r="G46" s="256"/>
      <c r="H46" s="257" t="n">
        <f aca="false">SUM(K46+N46+Q46)</f>
        <v>0</v>
      </c>
      <c r="I46" s="255" t="s">
        <v>399</v>
      </c>
      <c r="J46" s="258" t="n">
        <f aca="false">SUM(M46+P46+S46)</f>
        <v>0</v>
      </c>
      <c r="K46" s="259"/>
      <c r="L46" s="255" t="s">
        <v>399</v>
      </c>
      <c r="M46" s="260"/>
      <c r="N46" s="261"/>
      <c r="O46" s="255" t="s">
        <v>399</v>
      </c>
      <c r="P46" s="260"/>
      <c r="Q46" s="261"/>
      <c r="R46" s="255" t="s">
        <v>399</v>
      </c>
      <c r="S46" s="260"/>
      <c r="T46" s="262"/>
      <c r="U46" s="263" t="s">
        <v>400</v>
      </c>
      <c r="V46" s="262"/>
      <c r="W46" s="263" t="s">
        <v>400</v>
      </c>
      <c r="X46" s="262"/>
      <c r="Y46" s="264" t="s">
        <v>407</v>
      </c>
      <c r="Z46" s="265"/>
      <c r="AA46" s="11"/>
      <c r="AB46" s="11" t="n">
        <f aca="false">FALSE()</f>
        <v>0</v>
      </c>
      <c r="AC46" s="11" t="n">
        <f aca="false">FALSE()</f>
        <v>0</v>
      </c>
      <c r="AD46" s="11" t="n">
        <f aca="false">FALSE()</f>
        <v>0</v>
      </c>
    </row>
    <row r="47" customFormat="false" ht="18" hidden="false" customHeight="true" outlineLevel="0" collapsed="false">
      <c r="A47" s="251" t="n">
        <v>41</v>
      </c>
      <c r="B47" s="266" t="str">
        <f aca="false">IF(E47&lt;&gt;"",(IF(E47&gt;G47,"W",IF(E47=G47,"D","L"))),"")</f>
        <v/>
      </c>
      <c r="C47" s="266"/>
      <c r="D47" s="253"/>
      <c r="E47" s="254"/>
      <c r="F47" s="255" t="s">
        <v>399</v>
      </c>
      <c r="G47" s="256"/>
      <c r="H47" s="257" t="n">
        <f aca="false">SUM(K47+N47+Q47)</f>
        <v>0</v>
      </c>
      <c r="I47" s="255" t="s">
        <v>399</v>
      </c>
      <c r="J47" s="258" t="n">
        <f aca="false">SUM(M47+P47+S47)</f>
        <v>0</v>
      </c>
      <c r="K47" s="259"/>
      <c r="L47" s="255" t="s">
        <v>399</v>
      </c>
      <c r="M47" s="260"/>
      <c r="N47" s="261"/>
      <c r="O47" s="255" t="s">
        <v>399</v>
      </c>
      <c r="P47" s="260"/>
      <c r="Q47" s="261"/>
      <c r="R47" s="255" t="s">
        <v>399</v>
      </c>
      <c r="S47" s="260"/>
      <c r="T47" s="262"/>
      <c r="U47" s="263" t="s">
        <v>400</v>
      </c>
      <c r="V47" s="262"/>
      <c r="W47" s="263" t="s">
        <v>400</v>
      </c>
      <c r="X47" s="262"/>
      <c r="Y47" s="264" t="s">
        <v>407</v>
      </c>
      <c r="Z47" s="265"/>
      <c r="AA47" s="11"/>
      <c r="AB47" s="11" t="n">
        <f aca="false">FALSE()</f>
        <v>0</v>
      </c>
      <c r="AC47" s="11" t="n">
        <f aca="false">FALSE()</f>
        <v>0</v>
      </c>
      <c r="AD47" s="11" t="n">
        <f aca="false">FALSE()</f>
        <v>0</v>
      </c>
    </row>
    <row r="48" customFormat="false" ht="18" hidden="false" customHeight="true" outlineLevel="0" collapsed="false">
      <c r="A48" s="251" t="n">
        <v>42</v>
      </c>
      <c r="B48" s="266" t="str">
        <f aca="false">IF(E48&lt;&gt;"",(IF(E48&gt;G48,"W",IF(E48=G48,"D","L"))),"")</f>
        <v/>
      </c>
      <c r="C48" s="266"/>
      <c r="D48" s="253"/>
      <c r="E48" s="254"/>
      <c r="F48" s="255" t="s">
        <v>399</v>
      </c>
      <c r="G48" s="256"/>
      <c r="H48" s="257" t="n">
        <f aca="false">SUM(K48+N48+Q48)</f>
        <v>0</v>
      </c>
      <c r="I48" s="255" t="s">
        <v>399</v>
      </c>
      <c r="J48" s="258" t="n">
        <f aca="false">SUM(M48+P48+S48)</f>
        <v>0</v>
      </c>
      <c r="K48" s="259"/>
      <c r="L48" s="255" t="s">
        <v>399</v>
      </c>
      <c r="M48" s="260"/>
      <c r="N48" s="261"/>
      <c r="O48" s="255" t="s">
        <v>399</v>
      </c>
      <c r="P48" s="260"/>
      <c r="Q48" s="261"/>
      <c r="R48" s="255" t="s">
        <v>399</v>
      </c>
      <c r="S48" s="260"/>
      <c r="T48" s="262"/>
      <c r="U48" s="263" t="s">
        <v>400</v>
      </c>
      <c r="V48" s="262"/>
      <c r="W48" s="263" t="s">
        <v>400</v>
      </c>
      <c r="X48" s="262"/>
      <c r="Y48" s="264" t="s">
        <v>407</v>
      </c>
      <c r="Z48" s="265"/>
      <c r="AA48" s="11"/>
      <c r="AB48" s="11" t="n">
        <f aca="false">FALSE()</f>
        <v>0</v>
      </c>
      <c r="AC48" s="11" t="n">
        <f aca="false">FALSE()</f>
        <v>0</v>
      </c>
      <c r="AD48" s="11" t="n">
        <f aca="false">FALSE()</f>
        <v>0</v>
      </c>
    </row>
    <row r="49" customFormat="false" ht="18" hidden="false" customHeight="true" outlineLevel="0" collapsed="false">
      <c r="A49" s="251" t="n">
        <v>43</v>
      </c>
      <c r="B49" s="266" t="str">
        <f aca="false">IF(E49&lt;&gt;"",(IF(E49&gt;G49,"W",IF(E49=G49,"D","L"))),"")</f>
        <v/>
      </c>
      <c r="C49" s="266"/>
      <c r="D49" s="253"/>
      <c r="E49" s="254"/>
      <c r="F49" s="255" t="s">
        <v>399</v>
      </c>
      <c r="G49" s="256"/>
      <c r="H49" s="257" t="n">
        <f aca="false">SUM(K49+N49+Q49)</f>
        <v>0</v>
      </c>
      <c r="I49" s="255" t="s">
        <v>399</v>
      </c>
      <c r="J49" s="258" t="n">
        <f aca="false">SUM(M49+P49+S49)</f>
        <v>0</v>
      </c>
      <c r="K49" s="259"/>
      <c r="L49" s="255" t="s">
        <v>399</v>
      </c>
      <c r="M49" s="260"/>
      <c r="N49" s="261"/>
      <c r="O49" s="255" t="s">
        <v>399</v>
      </c>
      <c r="P49" s="260"/>
      <c r="Q49" s="261"/>
      <c r="R49" s="255" t="s">
        <v>399</v>
      </c>
      <c r="S49" s="260"/>
      <c r="T49" s="262"/>
      <c r="U49" s="263" t="s">
        <v>400</v>
      </c>
      <c r="V49" s="262"/>
      <c r="W49" s="263" t="s">
        <v>400</v>
      </c>
      <c r="X49" s="262"/>
      <c r="Y49" s="264" t="s">
        <v>407</v>
      </c>
      <c r="Z49" s="265"/>
      <c r="AA49" s="11"/>
      <c r="AB49" s="11" t="n">
        <f aca="false">FALSE()</f>
        <v>0</v>
      </c>
      <c r="AC49" s="11" t="n">
        <f aca="false">FALSE()</f>
        <v>0</v>
      </c>
      <c r="AD49" s="11" t="n">
        <f aca="false">FALSE()</f>
        <v>0</v>
      </c>
    </row>
    <row r="50" customFormat="false" ht="18" hidden="false" customHeight="true" outlineLevel="0" collapsed="false">
      <c r="A50" s="251" t="n">
        <v>44</v>
      </c>
      <c r="B50" s="266" t="str">
        <f aca="false">IF(E50&lt;&gt;"",(IF(E50&gt;G50,"W",IF(E50=G50,"D","L"))),"")</f>
        <v/>
      </c>
      <c r="C50" s="266"/>
      <c r="D50" s="253"/>
      <c r="E50" s="254"/>
      <c r="F50" s="255" t="s">
        <v>399</v>
      </c>
      <c r="G50" s="256"/>
      <c r="H50" s="257" t="n">
        <f aca="false">SUM(K50+N50+Q50)</f>
        <v>0</v>
      </c>
      <c r="I50" s="255" t="s">
        <v>399</v>
      </c>
      <c r="J50" s="258" t="n">
        <f aca="false">SUM(M50+P50+S50)</f>
        <v>0</v>
      </c>
      <c r="K50" s="259"/>
      <c r="L50" s="255" t="s">
        <v>399</v>
      </c>
      <c r="M50" s="260"/>
      <c r="N50" s="261"/>
      <c r="O50" s="255" t="s">
        <v>399</v>
      </c>
      <c r="P50" s="260"/>
      <c r="Q50" s="261"/>
      <c r="R50" s="255" t="s">
        <v>399</v>
      </c>
      <c r="S50" s="260"/>
      <c r="T50" s="262"/>
      <c r="U50" s="263" t="s">
        <v>400</v>
      </c>
      <c r="V50" s="262"/>
      <c r="W50" s="263" t="s">
        <v>400</v>
      </c>
      <c r="X50" s="262"/>
      <c r="Y50" s="264" t="s">
        <v>407</v>
      </c>
      <c r="Z50" s="265"/>
      <c r="AA50" s="11"/>
      <c r="AB50" s="11" t="n">
        <f aca="false">FALSE()</f>
        <v>0</v>
      </c>
      <c r="AC50" s="11" t="n">
        <f aca="false">FALSE()</f>
        <v>0</v>
      </c>
      <c r="AD50" s="11" t="n">
        <f aca="false">FALSE()</f>
        <v>0</v>
      </c>
    </row>
    <row r="51" customFormat="false" ht="18" hidden="false" customHeight="true" outlineLevel="0" collapsed="false">
      <c r="A51" s="251" t="n">
        <v>45</v>
      </c>
      <c r="B51" s="266" t="str">
        <f aca="false">IF(E51&lt;&gt;"",(IF(E51&gt;G51,"W",IF(E51=G51,"D","L"))),"")</f>
        <v/>
      </c>
      <c r="C51" s="266"/>
      <c r="D51" s="253"/>
      <c r="E51" s="254"/>
      <c r="F51" s="255" t="s">
        <v>399</v>
      </c>
      <c r="G51" s="256"/>
      <c r="H51" s="257" t="n">
        <f aca="false">SUM(K51+N51+Q51)</f>
        <v>0</v>
      </c>
      <c r="I51" s="255" t="s">
        <v>399</v>
      </c>
      <c r="J51" s="258" t="n">
        <f aca="false">SUM(M51+P51+S51)</f>
        <v>0</v>
      </c>
      <c r="K51" s="259"/>
      <c r="L51" s="255" t="s">
        <v>399</v>
      </c>
      <c r="M51" s="260"/>
      <c r="N51" s="261"/>
      <c r="O51" s="255" t="s">
        <v>399</v>
      </c>
      <c r="P51" s="260"/>
      <c r="Q51" s="261"/>
      <c r="R51" s="255" t="s">
        <v>399</v>
      </c>
      <c r="S51" s="260"/>
      <c r="T51" s="262"/>
      <c r="U51" s="263" t="s">
        <v>400</v>
      </c>
      <c r="V51" s="262"/>
      <c r="W51" s="263" t="s">
        <v>400</v>
      </c>
      <c r="X51" s="262"/>
      <c r="Y51" s="264" t="s">
        <v>407</v>
      </c>
      <c r="Z51" s="265"/>
      <c r="AA51" s="11"/>
      <c r="AB51" s="11" t="n">
        <f aca="false">FALSE()</f>
        <v>0</v>
      </c>
      <c r="AC51" s="11" t="n">
        <f aca="false">FALSE()</f>
        <v>0</v>
      </c>
      <c r="AD51" s="11" t="n">
        <f aca="false">FALSE()</f>
        <v>0</v>
      </c>
    </row>
    <row r="52" customFormat="false" ht="18" hidden="false" customHeight="true" outlineLevel="0" collapsed="false">
      <c r="A52" s="251" t="n">
        <v>46</v>
      </c>
      <c r="B52" s="266" t="str">
        <f aca="false">IF(E52&lt;&gt;"",(IF(E52&gt;G52,"W",IF(E52=G52,"D","L"))),"")</f>
        <v/>
      </c>
      <c r="C52" s="266"/>
      <c r="D52" s="253"/>
      <c r="E52" s="254"/>
      <c r="F52" s="255" t="s">
        <v>399</v>
      </c>
      <c r="G52" s="256"/>
      <c r="H52" s="257" t="n">
        <f aca="false">SUM(K52+N52+Q52)</f>
        <v>0</v>
      </c>
      <c r="I52" s="255" t="s">
        <v>399</v>
      </c>
      <c r="J52" s="258" t="n">
        <f aca="false">SUM(M52+P52+S52)</f>
        <v>0</v>
      </c>
      <c r="K52" s="259"/>
      <c r="L52" s="255" t="s">
        <v>399</v>
      </c>
      <c r="M52" s="260"/>
      <c r="N52" s="261"/>
      <c r="O52" s="255" t="s">
        <v>399</v>
      </c>
      <c r="P52" s="260"/>
      <c r="Q52" s="261"/>
      <c r="R52" s="255" t="s">
        <v>399</v>
      </c>
      <c r="S52" s="260"/>
      <c r="T52" s="262"/>
      <c r="U52" s="263" t="s">
        <v>400</v>
      </c>
      <c r="V52" s="262"/>
      <c r="W52" s="263" t="s">
        <v>400</v>
      </c>
      <c r="X52" s="262"/>
      <c r="Y52" s="264" t="s">
        <v>407</v>
      </c>
      <c r="Z52" s="265"/>
      <c r="AA52" s="11"/>
      <c r="AB52" s="11" t="n">
        <f aca="false">FALSE()</f>
        <v>0</v>
      </c>
      <c r="AC52" s="11" t="n">
        <f aca="false">FALSE()</f>
        <v>0</v>
      </c>
      <c r="AD52" s="11" t="n">
        <f aca="false">FALSE()</f>
        <v>0</v>
      </c>
    </row>
    <row r="53" customFormat="false" ht="18" hidden="false" customHeight="true" outlineLevel="0" collapsed="false">
      <c r="A53" s="251" t="n">
        <v>47</v>
      </c>
      <c r="B53" s="266" t="str">
        <f aca="false">IF(E53&lt;&gt;"",(IF(E53&gt;G53,"W",IF(E53=G53,"D","L"))),"")</f>
        <v/>
      </c>
      <c r="C53" s="266"/>
      <c r="D53" s="253"/>
      <c r="E53" s="254"/>
      <c r="F53" s="255" t="s">
        <v>399</v>
      </c>
      <c r="G53" s="256"/>
      <c r="H53" s="257" t="n">
        <f aca="false">SUM(K53+N53+Q53)</f>
        <v>0</v>
      </c>
      <c r="I53" s="255" t="s">
        <v>399</v>
      </c>
      <c r="J53" s="258" t="n">
        <f aca="false">SUM(M53+P53+S53)</f>
        <v>0</v>
      </c>
      <c r="K53" s="259"/>
      <c r="L53" s="255" t="s">
        <v>399</v>
      </c>
      <c r="M53" s="260"/>
      <c r="N53" s="261"/>
      <c r="O53" s="255" t="s">
        <v>399</v>
      </c>
      <c r="P53" s="260"/>
      <c r="Q53" s="261"/>
      <c r="R53" s="255" t="s">
        <v>399</v>
      </c>
      <c r="S53" s="260"/>
      <c r="T53" s="262"/>
      <c r="U53" s="263" t="s">
        <v>400</v>
      </c>
      <c r="V53" s="262"/>
      <c r="W53" s="263" t="s">
        <v>400</v>
      </c>
      <c r="X53" s="262"/>
      <c r="Y53" s="264" t="s">
        <v>407</v>
      </c>
      <c r="Z53" s="265"/>
      <c r="AA53" s="11"/>
      <c r="AB53" s="11" t="n">
        <f aca="false">FALSE()</f>
        <v>0</v>
      </c>
      <c r="AC53" s="11" t="n">
        <f aca="false">FALSE()</f>
        <v>0</v>
      </c>
      <c r="AD53" s="11" t="n">
        <f aca="false">FALSE()</f>
        <v>0</v>
      </c>
    </row>
    <row r="54" customFormat="false" ht="18" hidden="false" customHeight="true" outlineLevel="0" collapsed="false">
      <c r="A54" s="251" t="n">
        <v>48</v>
      </c>
      <c r="B54" s="266" t="str">
        <f aca="false">IF(E54&lt;&gt;"",(IF(E54&gt;G54,"W",IF(E54=G54,"D","L"))),"")</f>
        <v/>
      </c>
      <c r="C54" s="266"/>
      <c r="D54" s="253"/>
      <c r="E54" s="254"/>
      <c r="F54" s="255" t="s">
        <v>399</v>
      </c>
      <c r="G54" s="256"/>
      <c r="H54" s="257" t="n">
        <f aca="false">SUM(K54+N54+Q54)</f>
        <v>0</v>
      </c>
      <c r="I54" s="255" t="s">
        <v>399</v>
      </c>
      <c r="J54" s="258" t="n">
        <f aca="false">SUM(M54+P54+S54)</f>
        <v>0</v>
      </c>
      <c r="K54" s="259"/>
      <c r="L54" s="255" t="s">
        <v>399</v>
      </c>
      <c r="M54" s="260"/>
      <c r="N54" s="261"/>
      <c r="O54" s="255" t="s">
        <v>399</v>
      </c>
      <c r="P54" s="260"/>
      <c r="Q54" s="261"/>
      <c r="R54" s="255" t="s">
        <v>399</v>
      </c>
      <c r="S54" s="260"/>
      <c r="T54" s="262"/>
      <c r="U54" s="263" t="s">
        <v>400</v>
      </c>
      <c r="V54" s="262"/>
      <c r="W54" s="263" t="s">
        <v>400</v>
      </c>
      <c r="X54" s="262"/>
      <c r="Y54" s="264" t="s">
        <v>407</v>
      </c>
      <c r="Z54" s="265"/>
      <c r="AA54" s="11"/>
      <c r="AB54" s="11" t="n">
        <f aca="false">FALSE()</f>
        <v>0</v>
      </c>
      <c r="AC54" s="11" t="n">
        <f aca="false">FALSE()</f>
        <v>0</v>
      </c>
      <c r="AD54" s="11" t="n">
        <f aca="false">FALSE()</f>
        <v>0</v>
      </c>
    </row>
    <row r="55" customFormat="false" ht="18" hidden="false" customHeight="true" outlineLevel="0" collapsed="false">
      <c r="A55" s="251" t="n">
        <v>49</v>
      </c>
      <c r="B55" s="266" t="str">
        <f aca="false">IF(E55&lt;&gt;"",(IF(E55&gt;G55,"W",IF(E55=G55,"D","L"))),"")</f>
        <v/>
      </c>
      <c r="C55" s="266"/>
      <c r="D55" s="253"/>
      <c r="E55" s="254"/>
      <c r="F55" s="255" t="s">
        <v>399</v>
      </c>
      <c r="G55" s="256"/>
      <c r="H55" s="257" t="n">
        <f aca="false">SUM(K55+N55+Q55)</f>
        <v>0</v>
      </c>
      <c r="I55" s="255" t="s">
        <v>399</v>
      </c>
      <c r="J55" s="258" t="n">
        <f aca="false">SUM(M55+P55+S55)</f>
        <v>0</v>
      </c>
      <c r="K55" s="259"/>
      <c r="L55" s="255" t="s">
        <v>399</v>
      </c>
      <c r="M55" s="260"/>
      <c r="N55" s="261"/>
      <c r="O55" s="255" t="s">
        <v>399</v>
      </c>
      <c r="P55" s="260"/>
      <c r="Q55" s="261"/>
      <c r="R55" s="255" t="s">
        <v>399</v>
      </c>
      <c r="S55" s="260"/>
      <c r="T55" s="262"/>
      <c r="U55" s="263" t="s">
        <v>400</v>
      </c>
      <c r="V55" s="262"/>
      <c r="W55" s="263" t="s">
        <v>400</v>
      </c>
      <c r="X55" s="262"/>
      <c r="Y55" s="264" t="s">
        <v>407</v>
      </c>
      <c r="Z55" s="265"/>
      <c r="AA55" s="11"/>
      <c r="AB55" s="11" t="n">
        <f aca="false">FALSE()</f>
        <v>0</v>
      </c>
      <c r="AC55" s="11" t="n">
        <f aca="false">FALSE()</f>
        <v>0</v>
      </c>
      <c r="AD55" s="11" t="n">
        <f aca="false">FALSE()</f>
        <v>0</v>
      </c>
    </row>
    <row r="56" customFormat="false" ht="18" hidden="false" customHeight="true" outlineLevel="0" collapsed="false">
      <c r="A56" s="251" t="n">
        <v>50</v>
      </c>
      <c r="B56" s="266" t="str">
        <f aca="false">IF(E56&lt;&gt;"",(IF(E56&gt;G56,"W",IF(E56=G56,"D","L"))),"")</f>
        <v/>
      </c>
      <c r="C56" s="266"/>
      <c r="D56" s="253"/>
      <c r="E56" s="254"/>
      <c r="F56" s="255" t="s">
        <v>399</v>
      </c>
      <c r="G56" s="256"/>
      <c r="H56" s="257" t="n">
        <f aca="false">SUM(K56+N56+Q56)</f>
        <v>0</v>
      </c>
      <c r="I56" s="255" t="s">
        <v>399</v>
      </c>
      <c r="J56" s="258" t="n">
        <f aca="false">SUM(M56+P56+S56)</f>
        <v>0</v>
      </c>
      <c r="K56" s="259"/>
      <c r="L56" s="255" t="s">
        <v>399</v>
      </c>
      <c r="M56" s="260"/>
      <c r="N56" s="261"/>
      <c r="O56" s="255" t="s">
        <v>399</v>
      </c>
      <c r="P56" s="260"/>
      <c r="Q56" s="261"/>
      <c r="R56" s="255" t="s">
        <v>399</v>
      </c>
      <c r="S56" s="260"/>
      <c r="T56" s="262"/>
      <c r="U56" s="263" t="s">
        <v>400</v>
      </c>
      <c r="V56" s="262"/>
      <c r="W56" s="263" t="s">
        <v>400</v>
      </c>
      <c r="X56" s="262"/>
      <c r="Y56" s="264" t="s">
        <v>407</v>
      </c>
      <c r="Z56" s="265"/>
      <c r="AA56" s="11"/>
      <c r="AB56" s="11" t="n">
        <f aca="false">FALSE()</f>
        <v>0</v>
      </c>
      <c r="AC56" s="11" t="n">
        <f aca="false">FALSE()</f>
        <v>0</v>
      </c>
      <c r="AD56" s="11" t="n">
        <f aca="false">FALSE()</f>
        <v>0</v>
      </c>
    </row>
    <row r="57" customFormat="false" ht="18" hidden="false" customHeight="true" outlineLevel="0" collapsed="false">
      <c r="A57" s="251" t="n">
        <v>51</v>
      </c>
      <c r="B57" s="266" t="str">
        <f aca="false">IF(E57&lt;&gt;"",(IF(E57&gt;G57,"W",IF(E57=G57,"D","L"))),"")</f>
        <v/>
      </c>
      <c r="C57" s="266"/>
      <c r="D57" s="253"/>
      <c r="E57" s="254"/>
      <c r="F57" s="255" t="s">
        <v>399</v>
      </c>
      <c r="G57" s="256"/>
      <c r="H57" s="257" t="n">
        <f aca="false">SUM(K57+N57+Q57)</f>
        <v>0</v>
      </c>
      <c r="I57" s="255" t="s">
        <v>399</v>
      </c>
      <c r="J57" s="258" t="n">
        <f aca="false">SUM(M57+P57+S57)</f>
        <v>0</v>
      </c>
      <c r="K57" s="259"/>
      <c r="L57" s="255" t="s">
        <v>399</v>
      </c>
      <c r="M57" s="260"/>
      <c r="N57" s="261"/>
      <c r="O57" s="255" t="s">
        <v>399</v>
      </c>
      <c r="P57" s="260"/>
      <c r="Q57" s="261"/>
      <c r="R57" s="255" t="s">
        <v>399</v>
      </c>
      <c r="S57" s="260"/>
      <c r="T57" s="262"/>
      <c r="U57" s="263" t="s">
        <v>400</v>
      </c>
      <c r="V57" s="262"/>
      <c r="W57" s="263" t="s">
        <v>400</v>
      </c>
      <c r="X57" s="262"/>
      <c r="Y57" s="264" t="s">
        <v>407</v>
      </c>
      <c r="Z57" s="265"/>
      <c r="AA57" s="11"/>
      <c r="AB57" s="11" t="n">
        <f aca="false">FALSE()</f>
        <v>0</v>
      </c>
      <c r="AC57" s="11" t="n">
        <f aca="false">FALSE()</f>
        <v>0</v>
      </c>
      <c r="AD57" s="11" t="n">
        <f aca="false">FALSE()</f>
        <v>0</v>
      </c>
    </row>
    <row r="58" customFormat="false" ht="18" hidden="false" customHeight="true" outlineLevel="0" collapsed="false">
      <c r="A58" s="251" t="n">
        <v>52</v>
      </c>
      <c r="B58" s="266" t="str">
        <f aca="false">IF(E58&lt;&gt;"",(IF(E58&gt;G58,"W",IF(E58=G58,"D","L"))),"")</f>
        <v/>
      </c>
      <c r="C58" s="266"/>
      <c r="D58" s="253"/>
      <c r="E58" s="254"/>
      <c r="F58" s="255" t="s">
        <v>399</v>
      </c>
      <c r="G58" s="256"/>
      <c r="H58" s="257" t="n">
        <f aca="false">SUM(K58+N58+Q58)</f>
        <v>0</v>
      </c>
      <c r="I58" s="255" t="s">
        <v>399</v>
      </c>
      <c r="J58" s="258" t="n">
        <f aca="false">SUM(M58+P58+S58)</f>
        <v>0</v>
      </c>
      <c r="K58" s="259"/>
      <c r="L58" s="255" t="s">
        <v>399</v>
      </c>
      <c r="M58" s="260"/>
      <c r="N58" s="261"/>
      <c r="O58" s="255" t="s">
        <v>399</v>
      </c>
      <c r="P58" s="260"/>
      <c r="Q58" s="261"/>
      <c r="R58" s="255" t="s">
        <v>399</v>
      </c>
      <c r="S58" s="260"/>
      <c r="T58" s="262"/>
      <c r="U58" s="263" t="s">
        <v>400</v>
      </c>
      <c r="V58" s="262"/>
      <c r="W58" s="263" t="s">
        <v>400</v>
      </c>
      <c r="X58" s="262"/>
      <c r="Y58" s="264" t="s">
        <v>407</v>
      </c>
      <c r="Z58" s="265"/>
      <c r="AA58" s="11"/>
      <c r="AB58" s="11" t="n">
        <f aca="false">FALSE()</f>
        <v>0</v>
      </c>
      <c r="AC58" s="11" t="n">
        <f aca="false">FALSE()</f>
        <v>0</v>
      </c>
      <c r="AD58" s="11" t="n">
        <f aca="false">FALSE()</f>
        <v>0</v>
      </c>
    </row>
    <row r="59" customFormat="false" ht="18" hidden="false" customHeight="true" outlineLevel="0" collapsed="false">
      <c r="A59" s="251" t="n">
        <v>53</v>
      </c>
      <c r="B59" s="266" t="str">
        <f aca="false">IF(E59&lt;&gt;"",(IF(E59&gt;G59,"W",IF(E59=G59,"D","L"))),"")</f>
        <v/>
      </c>
      <c r="C59" s="266"/>
      <c r="D59" s="253"/>
      <c r="E59" s="254"/>
      <c r="F59" s="255" t="s">
        <v>399</v>
      </c>
      <c r="G59" s="256"/>
      <c r="H59" s="257" t="n">
        <f aca="false">SUM(K59+N59+Q59)</f>
        <v>0</v>
      </c>
      <c r="I59" s="255" t="s">
        <v>399</v>
      </c>
      <c r="J59" s="258" t="n">
        <f aca="false">SUM(M59+P59+S59)</f>
        <v>0</v>
      </c>
      <c r="K59" s="259"/>
      <c r="L59" s="255" t="s">
        <v>399</v>
      </c>
      <c r="M59" s="260"/>
      <c r="N59" s="261"/>
      <c r="O59" s="255" t="s">
        <v>399</v>
      </c>
      <c r="P59" s="260"/>
      <c r="Q59" s="261"/>
      <c r="R59" s="255" t="s">
        <v>399</v>
      </c>
      <c r="S59" s="260"/>
      <c r="T59" s="262"/>
      <c r="U59" s="263" t="s">
        <v>400</v>
      </c>
      <c r="V59" s="262"/>
      <c r="W59" s="263" t="s">
        <v>400</v>
      </c>
      <c r="X59" s="262"/>
      <c r="Y59" s="264" t="s">
        <v>407</v>
      </c>
      <c r="Z59" s="265"/>
      <c r="AA59" s="11"/>
      <c r="AB59" s="11" t="n">
        <f aca="false">FALSE()</f>
        <v>0</v>
      </c>
      <c r="AC59" s="11" t="n">
        <f aca="false">FALSE()</f>
        <v>0</v>
      </c>
      <c r="AD59" s="11" t="n">
        <f aca="false">FALSE()</f>
        <v>0</v>
      </c>
    </row>
    <row r="60" customFormat="false" ht="18" hidden="false" customHeight="true" outlineLevel="0" collapsed="false">
      <c r="A60" s="251" t="n">
        <v>54</v>
      </c>
      <c r="B60" s="266" t="str">
        <f aca="false">IF(E60&lt;&gt;"",(IF(E60&gt;G60,"W",IF(E60=G60,"D","L"))),"")</f>
        <v/>
      </c>
      <c r="C60" s="266"/>
      <c r="D60" s="253"/>
      <c r="E60" s="254"/>
      <c r="F60" s="255" t="s">
        <v>399</v>
      </c>
      <c r="G60" s="256"/>
      <c r="H60" s="257" t="n">
        <f aca="false">SUM(K60+N60+Q60)</f>
        <v>0</v>
      </c>
      <c r="I60" s="255" t="s">
        <v>399</v>
      </c>
      <c r="J60" s="258" t="n">
        <f aca="false">SUM(M60+P60+S60)</f>
        <v>0</v>
      </c>
      <c r="K60" s="259"/>
      <c r="L60" s="255" t="s">
        <v>399</v>
      </c>
      <c r="M60" s="260"/>
      <c r="N60" s="261"/>
      <c r="O60" s="255" t="s">
        <v>399</v>
      </c>
      <c r="P60" s="260"/>
      <c r="Q60" s="261"/>
      <c r="R60" s="255" t="s">
        <v>399</v>
      </c>
      <c r="S60" s="260"/>
      <c r="T60" s="262"/>
      <c r="U60" s="263" t="s">
        <v>400</v>
      </c>
      <c r="V60" s="262"/>
      <c r="W60" s="263" t="s">
        <v>400</v>
      </c>
      <c r="X60" s="262"/>
      <c r="Y60" s="264" t="s">
        <v>407</v>
      </c>
      <c r="Z60" s="265"/>
      <c r="AA60" s="11"/>
      <c r="AB60" s="11" t="n">
        <f aca="false">FALSE()</f>
        <v>0</v>
      </c>
      <c r="AC60" s="11" t="n">
        <f aca="false">FALSE()</f>
        <v>0</v>
      </c>
      <c r="AD60" s="11" t="n">
        <f aca="false">FALSE()</f>
        <v>0</v>
      </c>
    </row>
    <row r="61" customFormat="false" ht="18" hidden="false" customHeight="true" outlineLevel="0" collapsed="false">
      <c r="A61" s="251" t="n">
        <v>55</v>
      </c>
      <c r="B61" s="266" t="str">
        <f aca="false">IF(E61&lt;&gt;"",(IF(E61&gt;G61,"W",IF(E61=G61,"D","L"))),"")</f>
        <v/>
      </c>
      <c r="C61" s="266"/>
      <c r="D61" s="253"/>
      <c r="E61" s="254"/>
      <c r="F61" s="255" t="s">
        <v>399</v>
      </c>
      <c r="G61" s="256"/>
      <c r="H61" s="257" t="n">
        <f aca="false">SUM(K61+N61+Q61)</f>
        <v>0</v>
      </c>
      <c r="I61" s="255" t="s">
        <v>399</v>
      </c>
      <c r="J61" s="258" t="n">
        <f aca="false">SUM(M61+P61+S61)</f>
        <v>0</v>
      </c>
      <c r="K61" s="259"/>
      <c r="L61" s="255" t="s">
        <v>399</v>
      </c>
      <c r="M61" s="260"/>
      <c r="N61" s="261"/>
      <c r="O61" s="255" t="s">
        <v>399</v>
      </c>
      <c r="P61" s="260"/>
      <c r="Q61" s="261"/>
      <c r="R61" s="255" t="s">
        <v>399</v>
      </c>
      <c r="S61" s="260"/>
      <c r="T61" s="262"/>
      <c r="U61" s="263" t="s">
        <v>400</v>
      </c>
      <c r="V61" s="262"/>
      <c r="W61" s="263" t="s">
        <v>400</v>
      </c>
      <c r="X61" s="262"/>
      <c r="Y61" s="264" t="s">
        <v>407</v>
      </c>
      <c r="Z61" s="265"/>
      <c r="AA61" s="11"/>
      <c r="AB61" s="11" t="n">
        <f aca="false">FALSE()</f>
        <v>0</v>
      </c>
      <c r="AC61" s="11" t="n">
        <f aca="false">FALSE()</f>
        <v>0</v>
      </c>
      <c r="AD61" s="11" t="n">
        <f aca="false">FALSE()</f>
        <v>0</v>
      </c>
    </row>
    <row r="62" customFormat="false" ht="18" hidden="false" customHeight="true" outlineLevel="0" collapsed="false">
      <c r="A62" s="251" t="n">
        <v>56</v>
      </c>
      <c r="B62" s="266" t="str">
        <f aca="false">IF(E62&lt;&gt;"",(IF(E62&gt;G62,"W",IF(E62=G62,"D","L"))),"")</f>
        <v/>
      </c>
      <c r="C62" s="266"/>
      <c r="D62" s="253"/>
      <c r="E62" s="254"/>
      <c r="F62" s="255" t="s">
        <v>399</v>
      </c>
      <c r="G62" s="256"/>
      <c r="H62" s="257" t="n">
        <f aca="false">SUM(K62+N62+Q62)</f>
        <v>0</v>
      </c>
      <c r="I62" s="255" t="s">
        <v>399</v>
      </c>
      <c r="J62" s="258" t="n">
        <f aca="false">SUM(M62+P62+S62)</f>
        <v>0</v>
      </c>
      <c r="K62" s="259"/>
      <c r="L62" s="255" t="s">
        <v>399</v>
      </c>
      <c r="M62" s="260"/>
      <c r="N62" s="261"/>
      <c r="O62" s="255" t="s">
        <v>399</v>
      </c>
      <c r="P62" s="260"/>
      <c r="Q62" s="261"/>
      <c r="R62" s="255" t="s">
        <v>399</v>
      </c>
      <c r="S62" s="260"/>
      <c r="T62" s="262"/>
      <c r="U62" s="263" t="s">
        <v>400</v>
      </c>
      <c r="V62" s="262"/>
      <c r="W62" s="263" t="s">
        <v>400</v>
      </c>
      <c r="X62" s="262"/>
      <c r="Y62" s="264" t="s">
        <v>407</v>
      </c>
      <c r="Z62" s="265"/>
      <c r="AA62" s="11"/>
      <c r="AB62" s="11" t="n">
        <f aca="false">FALSE()</f>
        <v>0</v>
      </c>
      <c r="AC62" s="11" t="n">
        <f aca="false">FALSE()</f>
        <v>0</v>
      </c>
      <c r="AD62" s="11" t="n">
        <f aca="false">FALSE()</f>
        <v>0</v>
      </c>
    </row>
    <row r="63" customFormat="false" ht="18" hidden="false" customHeight="true" outlineLevel="0" collapsed="false">
      <c r="A63" s="251" t="n">
        <v>57</v>
      </c>
      <c r="B63" s="266" t="str">
        <f aca="false">IF(E63&lt;&gt;"",(IF(E63&gt;G63,"W",IF(E63=G63,"D","L"))),"")</f>
        <v/>
      </c>
      <c r="C63" s="266"/>
      <c r="D63" s="253"/>
      <c r="E63" s="254"/>
      <c r="F63" s="255" t="s">
        <v>399</v>
      </c>
      <c r="G63" s="256"/>
      <c r="H63" s="257" t="n">
        <f aca="false">SUM(K63+N63+Q63)</f>
        <v>0</v>
      </c>
      <c r="I63" s="255" t="s">
        <v>399</v>
      </c>
      <c r="J63" s="258" t="n">
        <f aca="false">SUM(M63+P63+S63)</f>
        <v>0</v>
      </c>
      <c r="K63" s="259"/>
      <c r="L63" s="255" t="s">
        <v>399</v>
      </c>
      <c r="M63" s="260"/>
      <c r="N63" s="261"/>
      <c r="O63" s="255" t="s">
        <v>399</v>
      </c>
      <c r="P63" s="260"/>
      <c r="Q63" s="261"/>
      <c r="R63" s="255" t="s">
        <v>399</v>
      </c>
      <c r="S63" s="260"/>
      <c r="T63" s="262"/>
      <c r="U63" s="263" t="s">
        <v>400</v>
      </c>
      <c r="V63" s="262"/>
      <c r="W63" s="263" t="s">
        <v>400</v>
      </c>
      <c r="X63" s="262"/>
      <c r="Y63" s="264" t="s">
        <v>407</v>
      </c>
      <c r="Z63" s="265"/>
      <c r="AA63" s="11"/>
      <c r="AB63" s="11" t="n">
        <f aca="false">FALSE()</f>
        <v>0</v>
      </c>
      <c r="AC63" s="11" t="n">
        <f aca="false">FALSE()</f>
        <v>0</v>
      </c>
      <c r="AD63" s="11" t="n">
        <f aca="false">FALSE()</f>
        <v>0</v>
      </c>
    </row>
    <row r="64" customFormat="false" ht="18" hidden="false" customHeight="true" outlineLevel="0" collapsed="false">
      <c r="A64" s="251" t="n">
        <v>58</v>
      </c>
      <c r="B64" s="266" t="str">
        <f aca="false">IF(E64&lt;&gt;"",(IF(E64&gt;G64,"W",IF(E64=G64,"D","L"))),"")</f>
        <v/>
      </c>
      <c r="C64" s="266"/>
      <c r="D64" s="253"/>
      <c r="E64" s="254"/>
      <c r="F64" s="255" t="s">
        <v>399</v>
      </c>
      <c r="G64" s="256"/>
      <c r="H64" s="257" t="n">
        <f aca="false">SUM(K64+N64+Q64)</f>
        <v>0</v>
      </c>
      <c r="I64" s="255" t="s">
        <v>399</v>
      </c>
      <c r="J64" s="258" t="n">
        <f aca="false">SUM(M64+P64+S64)</f>
        <v>0</v>
      </c>
      <c r="K64" s="259"/>
      <c r="L64" s="255" t="s">
        <v>399</v>
      </c>
      <c r="M64" s="260"/>
      <c r="N64" s="261"/>
      <c r="O64" s="255" t="s">
        <v>399</v>
      </c>
      <c r="P64" s="260"/>
      <c r="Q64" s="261"/>
      <c r="R64" s="255" t="s">
        <v>399</v>
      </c>
      <c r="S64" s="260"/>
      <c r="T64" s="262"/>
      <c r="U64" s="263" t="s">
        <v>400</v>
      </c>
      <c r="V64" s="262"/>
      <c r="W64" s="263" t="s">
        <v>400</v>
      </c>
      <c r="X64" s="262"/>
      <c r="Y64" s="264" t="s">
        <v>407</v>
      </c>
      <c r="Z64" s="265"/>
      <c r="AA64" s="11"/>
      <c r="AB64" s="11" t="n">
        <f aca="false">FALSE()</f>
        <v>0</v>
      </c>
      <c r="AC64" s="11" t="n">
        <f aca="false">FALSE()</f>
        <v>0</v>
      </c>
      <c r="AD64" s="11" t="n">
        <f aca="false">FALSE()</f>
        <v>0</v>
      </c>
    </row>
    <row r="65" customFormat="false" ht="18" hidden="false" customHeight="true" outlineLevel="0" collapsed="false">
      <c r="A65" s="251" t="n">
        <v>59</v>
      </c>
      <c r="B65" s="266" t="str">
        <f aca="false">IF(E65&lt;&gt;"",(IF(E65&gt;G65,"W",IF(E65=G65,"D","L"))),"")</f>
        <v/>
      </c>
      <c r="C65" s="266"/>
      <c r="D65" s="253"/>
      <c r="E65" s="254"/>
      <c r="F65" s="255" t="s">
        <v>399</v>
      </c>
      <c r="G65" s="256"/>
      <c r="H65" s="257" t="n">
        <f aca="false">SUM(K65+N65+Q65)</f>
        <v>0</v>
      </c>
      <c r="I65" s="255" t="s">
        <v>399</v>
      </c>
      <c r="J65" s="258" t="n">
        <f aca="false">SUM(M65+P65+S65)</f>
        <v>0</v>
      </c>
      <c r="K65" s="259"/>
      <c r="L65" s="255" t="s">
        <v>399</v>
      </c>
      <c r="M65" s="260"/>
      <c r="N65" s="261"/>
      <c r="O65" s="255" t="s">
        <v>399</v>
      </c>
      <c r="P65" s="260"/>
      <c r="Q65" s="261"/>
      <c r="R65" s="255" t="s">
        <v>399</v>
      </c>
      <c r="S65" s="260"/>
      <c r="T65" s="262"/>
      <c r="U65" s="263" t="s">
        <v>400</v>
      </c>
      <c r="V65" s="262"/>
      <c r="W65" s="263" t="s">
        <v>400</v>
      </c>
      <c r="X65" s="262"/>
      <c r="Y65" s="264" t="s">
        <v>407</v>
      </c>
      <c r="Z65" s="265"/>
      <c r="AA65" s="11"/>
      <c r="AB65" s="11" t="n">
        <f aca="false">FALSE()</f>
        <v>0</v>
      </c>
      <c r="AC65" s="11" t="n">
        <f aca="false">FALSE()</f>
        <v>0</v>
      </c>
      <c r="AD65" s="11" t="n">
        <f aca="false">FALSE()</f>
        <v>0</v>
      </c>
    </row>
    <row r="66" customFormat="false" ht="18" hidden="false" customHeight="true" outlineLevel="0" collapsed="false">
      <c r="A66" s="251" t="n">
        <v>60</v>
      </c>
      <c r="B66" s="266" t="str">
        <f aca="false">IF(E66&lt;&gt;"",(IF(E66&gt;G66,"W",IF(E66=G66,"D","L"))),"")</f>
        <v/>
      </c>
      <c r="C66" s="266"/>
      <c r="D66" s="253"/>
      <c r="E66" s="254"/>
      <c r="F66" s="255" t="s">
        <v>399</v>
      </c>
      <c r="G66" s="256"/>
      <c r="H66" s="257" t="n">
        <f aca="false">SUM(K66+N66+Q66)</f>
        <v>0</v>
      </c>
      <c r="I66" s="255" t="s">
        <v>399</v>
      </c>
      <c r="J66" s="258" t="n">
        <f aca="false">SUM(M66+P66+S66)</f>
        <v>0</v>
      </c>
      <c r="K66" s="259"/>
      <c r="L66" s="255" t="s">
        <v>399</v>
      </c>
      <c r="M66" s="260"/>
      <c r="N66" s="261"/>
      <c r="O66" s="255" t="s">
        <v>399</v>
      </c>
      <c r="P66" s="260"/>
      <c r="Q66" s="261"/>
      <c r="R66" s="255" t="s">
        <v>399</v>
      </c>
      <c r="S66" s="260"/>
      <c r="T66" s="262"/>
      <c r="U66" s="263" t="s">
        <v>400</v>
      </c>
      <c r="V66" s="262"/>
      <c r="W66" s="263" t="s">
        <v>400</v>
      </c>
      <c r="X66" s="262"/>
      <c r="Y66" s="264" t="s">
        <v>407</v>
      </c>
      <c r="Z66" s="265"/>
      <c r="AA66" s="11"/>
      <c r="AB66" s="11" t="n">
        <f aca="false">FALSE()</f>
        <v>0</v>
      </c>
      <c r="AC66" s="11" t="n">
        <f aca="false">FALSE()</f>
        <v>0</v>
      </c>
      <c r="AD66" s="11" t="n">
        <f aca="false">FALSE()</f>
        <v>0</v>
      </c>
    </row>
    <row r="67" customFormat="false" ht="18" hidden="false" customHeight="true" outlineLevel="0" collapsed="false">
      <c r="A67" s="251" t="n">
        <v>61</v>
      </c>
      <c r="B67" s="266" t="str">
        <f aca="false">IF(E67&lt;&gt;"",(IF(E67&gt;G67,"W",IF(E67=G67,"D","L"))),"")</f>
        <v/>
      </c>
      <c r="C67" s="266"/>
      <c r="D67" s="253"/>
      <c r="E67" s="254"/>
      <c r="F67" s="255" t="s">
        <v>399</v>
      </c>
      <c r="G67" s="256"/>
      <c r="H67" s="257" t="n">
        <f aca="false">SUM(K67+N67+Q67)</f>
        <v>0</v>
      </c>
      <c r="I67" s="255" t="s">
        <v>399</v>
      </c>
      <c r="J67" s="258" t="n">
        <f aca="false">SUM(M67+P67+S67)</f>
        <v>0</v>
      </c>
      <c r="K67" s="259"/>
      <c r="L67" s="255" t="s">
        <v>399</v>
      </c>
      <c r="M67" s="260"/>
      <c r="N67" s="261"/>
      <c r="O67" s="255" t="s">
        <v>399</v>
      </c>
      <c r="P67" s="260"/>
      <c r="Q67" s="261"/>
      <c r="R67" s="255" t="s">
        <v>399</v>
      </c>
      <c r="S67" s="260"/>
      <c r="T67" s="262"/>
      <c r="U67" s="263" t="s">
        <v>400</v>
      </c>
      <c r="V67" s="262"/>
      <c r="W67" s="263" t="s">
        <v>400</v>
      </c>
      <c r="X67" s="262"/>
      <c r="Y67" s="264" t="s">
        <v>407</v>
      </c>
      <c r="Z67" s="265"/>
      <c r="AA67" s="11"/>
      <c r="AB67" s="11" t="n">
        <f aca="false">FALSE()</f>
        <v>0</v>
      </c>
      <c r="AC67" s="11" t="n">
        <f aca="false">FALSE()</f>
        <v>0</v>
      </c>
      <c r="AD67" s="11" t="n">
        <f aca="false">FALSE()</f>
        <v>0</v>
      </c>
    </row>
    <row r="68" customFormat="false" ht="18" hidden="false" customHeight="true" outlineLevel="0" collapsed="false">
      <c r="A68" s="251" t="n">
        <v>62</v>
      </c>
      <c r="B68" s="266" t="str">
        <f aca="false">IF(E68&lt;&gt;"",(IF(E68&gt;G68,"W",IF(E68=G68,"D","L"))),"")</f>
        <v/>
      </c>
      <c r="C68" s="266"/>
      <c r="D68" s="253"/>
      <c r="E68" s="254"/>
      <c r="F68" s="255" t="s">
        <v>399</v>
      </c>
      <c r="G68" s="256"/>
      <c r="H68" s="257" t="n">
        <f aca="false">SUM(K68+N68+Q68)</f>
        <v>0</v>
      </c>
      <c r="I68" s="255" t="s">
        <v>399</v>
      </c>
      <c r="J68" s="258" t="n">
        <f aca="false">SUM(M68+P68+S68)</f>
        <v>0</v>
      </c>
      <c r="K68" s="259"/>
      <c r="L68" s="255" t="s">
        <v>399</v>
      </c>
      <c r="M68" s="260"/>
      <c r="N68" s="261"/>
      <c r="O68" s="255" t="s">
        <v>399</v>
      </c>
      <c r="P68" s="260"/>
      <c r="Q68" s="261"/>
      <c r="R68" s="255" t="s">
        <v>399</v>
      </c>
      <c r="S68" s="260"/>
      <c r="T68" s="262"/>
      <c r="U68" s="263" t="s">
        <v>400</v>
      </c>
      <c r="V68" s="262"/>
      <c r="W68" s="263" t="s">
        <v>400</v>
      </c>
      <c r="X68" s="262"/>
      <c r="Y68" s="264" t="s">
        <v>407</v>
      </c>
      <c r="Z68" s="265"/>
      <c r="AA68" s="11"/>
      <c r="AB68" s="11" t="n">
        <f aca="false">FALSE()</f>
        <v>0</v>
      </c>
      <c r="AC68" s="11" t="n">
        <f aca="false">FALSE()</f>
        <v>0</v>
      </c>
      <c r="AD68" s="11" t="n">
        <f aca="false">FALSE()</f>
        <v>0</v>
      </c>
    </row>
    <row r="69" customFormat="false" ht="18" hidden="false" customHeight="true" outlineLevel="0" collapsed="false">
      <c r="A69" s="251" t="n">
        <v>63</v>
      </c>
      <c r="B69" s="266" t="str">
        <f aca="false">IF(E69&lt;&gt;"",(IF(E69&gt;G69,"W",IF(E69=G69,"D","L"))),"")</f>
        <v/>
      </c>
      <c r="C69" s="266"/>
      <c r="D69" s="253"/>
      <c r="E69" s="254"/>
      <c r="F69" s="255" t="s">
        <v>399</v>
      </c>
      <c r="G69" s="256"/>
      <c r="H69" s="257" t="n">
        <f aca="false">SUM(K69+N69+Q69)</f>
        <v>0</v>
      </c>
      <c r="I69" s="255" t="s">
        <v>399</v>
      </c>
      <c r="J69" s="258" t="n">
        <f aca="false">SUM(M69+P69+S69)</f>
        <v>0</v>
      </c>
      <c r="K69" s="259"/>
      <c r="L69" s="255" t="s">
        <v>399</v>
      </c>
      <c r="M69" s="260"/>
      <c r="N69" s="261"/>
      <c r="O69" s="255" t="s">
        <v>399</v>
      </c>
      <c r="P69" s="260"/>
      <c r="Q69" s="261"/>
      <c r="R69" s="255" t="s">
        <v>399</v>
      </c>
      <c r="S69" s="260"/>
      <c r="T69" s="262"/>
      <c r="U69" s="263" t="s">
        <v>400</v>
      </c>
      <c r="V69" s="262"/>
      <c r="W69" s="263" t="s">
        <v>400</v>
      </c>
      <c r="X69" s="262"/>
      <c r="Y69" s="264" t="s">
        <v>407</v>
      </c>
      <c r="Z69" s="265"/>
      <c r="AA69" s="11"/>
      <c r="AB69" s="11" t="n">
        <f aca="false">FALSE()</f>
        <v>0</v>
      </c>
      <c r="AC69" s="11" t="n">
        <f aca="false">FALSE()</f>
        <v>0</v>
      </c>
      <c r="AD69" s="11" t="n">
        <f aca="false">FALSE()</f>
        <v>0</v>
      </c>
    </row>
    <row r="70" customFormat="false" ht="18" hidden="false" customHeight="true" outlineLevel="0" collapsed="false">
      <c r="A70" s="251" t="n">
        <v>64</v>
      </c>
      <c r="B70" s="266" t="str">
        <f aca="false">IF(E70&lt;&gt;"",(IF(E70&gt;G70,"W",IF(E70=G70,"D","L"))),"")</f>
        <v/>
      </c>
      <c r="C70" s="266"/>
      <c r="D70" s="253"/>
      <c r="E70" s="254"/>
      <c r="F70" s="255" t="s">
        <v>399</v>
      </c>
      <c r="G70" s="256"/>
      <c r="H70" s="257" t="n">
        <f aca="false">SUM(K70+N70+Q70)</f>
        <v>0</v>
      </c>
      <c r="I70" s="255" t="s">
        <v>399</v>
      </c>
      <c r="J70" s="258" t="n">
        <f aca="false">SUM(M70+P70+S70)</f>
        <v>0</v>
      </c>
      <c r="K70" s="259"/>
      <c r="L70" s="255" t="s">
        <v>399</v>
      </c>
      <c r="M70" s="260"/>
      <c r="N70" s="261"/>
      <c r="O70" s="255" t="s">
        <v>399</v>
      </c>
      <c r="P70" s="260"/>
      <c r="Q70" s="261"/>
      <c r="R70" s="255" t="s">
        <v>399</v>
      </c>
      <c r="S70" s="260"/>
      <c r="T70" s="262"/>
      <c r="U70" s="263" t="s">
        <v>400</v>
      </c>
      <c r="V70" s="262"/>
      <c r="W70" s="263" t="s">
        <v>400</v>
      </c>
      <c r="X70" s="262"/>
      <c r="Y70" s="264" t="s">
        <v>407</v>
      </c>
      <c r="Z70" s="265"/>
      <c r="AA70" s="11"/>
      <c r="AB70" s="11" t="n">
        <f aca="false">FALSE()</f>
        <v>0</v>
      </c>
      <c r="AC70" s="11" t="n">
        <f aca="false">FALSE()</f>
        <v>0</v>
      </c>
      <c r="AD70" s="11" t="n">
        <f aca="false">FALSE()</f>
        <v>0</v>
      </c>
    </row>
    <row r="71" customFormat="false" ht="18" hidden="false" customHeight="true" outlineLevel="0" collapsed="false">
      <c r="A71" s="251" t="n">
        <v>65</v>
      </c>
      <c r="B71" s="266" t="str">
        <f aca="false">IF(E71&lt;&gt;"",(IF(E71&gt;G71,"W",IF(E71=G71,"D","L"))),"")</f>
        <v/>
      </c>
      <c r="C71" s="266"/>
      <c r="D71" s="253"/>
      <c r="E71" s="254"/>
      <c r="F71" s="255" t="s">
        <v>399</v>
      </c>
      <c r="G71" s="256"/>
      <c r="H71" s="257" t="n">
        <f aca="false">SUM(K71+N71+Q71)</f>
        <v>0</v>
      </c>
      <c r="I71" s="255" t="s">
        <v>399</v>
      </c>
      <c r="J71" s="258" t="n">
        <f aca="false">SUM(M71+P71+S71)</f>
        <v>0</v>
      </c>
      <c r="K71" s="259"/>
      <c r="L71" s="255" t="s">
        <v>399</v>
      </c>
      <c r="M71" s="260"/>
      <c r="N71" s="261"/>
      <c r="O71" s="255" t="s">
        <v>399</v>
      </c>
      <c r="P71" s="260"/>
      <c r="Q71" s="261"/>
      <c r="R71" s="255" t="s">
        <v>399</v>
      </c>
      <c r="S71" s="260"/>
      <c r="T71" s="262"/>
      <c r="U71" s="263" t="s">
        <v>400</v>
      </c>
      <c r="V71" s="262"/>
      <c r="W71" s="263" t="s">
        <v>400</v>
      </c>
      <c r="X71" s="262"/>
      <c r="Y71" s="264" t="s">
        <v>407</v>
      </c>
      <c r="Z71" s="265"/>
      <c r="AA71" s="11"/>
      <c r="AB71" s="11" t="n">
        <f aca="false">FALSE()</f>
        <v>0</v>
      </c>
      <c r="AC71" s="11" t="n">
        <f aca="false">FALSE()</f>
        <v>0</v>
      </c>
      <c r="AD71" s="11" t="n">
        <f aca="false">FALSE()</f>
        <v>0</v>
      </c>
    </row>
    <row r="72" customFormat="false" ht="18" hidden="false" customHeight="true" outlineLevel="0" collapsed="false">
      <c r="A72" s="251" t="n">
        <v>66</v>
      </c>
      <c r="B72" s="266" t="str">
        <f aca="false">IF(E72&lt;&gt;"",(IF(E72&gt;G72,"W",IF(E72=G72,"D","L"))),"")</f>
        <v/>
      </c>
      <c r="C72" s="266"/>
      <c r="D72" s="253"/>
      <c r="E72" s="254"/>
      <c r="F72" s="255" t="s">
        <v>399</v>
      </c>
      <c r="G72" s="256"/>
      <c r="H72" s="257" t="n">
        <f aca="false">SUM(K72+N72+Q72)</f>
        <v>0</v>
      </c>
      <c r="I72" s="255" t="s">
        <v>399</v>
      </c>
      <c r="J72" s="258" t="n">
        <f aca="false">SUM(M72+P72+S72)</f>
        <v>0</v>
      </c>
      <c r="K72" s="259"/>
      <c r="L72" s="255" t="s">
        <v>399</v>
      </c>
      <c r="M72" s="260"/>
      <c r="N72" s="261"/>
      <c r="O72" s="255" t="s">
        <v>399</v>
      </c>
      <c r="P72" s="260"/>
      <c r="Q72" s="261"/>
      <c r="R72" s="255" t="s">
        <v>399</v>
      </c>
      <c r="S72" s="260"/>
      <c r="T72" s="262"/>
      <c r="U72" s="263" t="s">
        <v>400</v>
      </c>
      <c r="V72" s="262"/>
      <c r="W72" s="263" t="s">
        <v>400</v>
      </c>
      <c r="X72" s="262"/>
      <c r="Y72" s="264" t="s">
        <v>407</v>
      </c>
      <c r="Z72" s="265"/>
      <c r="AA72" s="11"/>
      <c r="AB72" s="11" t="n">
        <f aca="false">FALSE()</f>
        <v>0</v>
      </c>
      <c r="AC72" s="11" t="n">
        <f aca="false">FALSE()</f>
        <v>0</v>
      </c>
      <c r="AD72" s="11" t="n">
        <f aca="false">FALSE()</f>
        <v>0</v>
      </c>
    </row>
    <row r="73" customFormat="false" ht="18" hidden="false" customHeight="true" outlineLevel="0" collapsed="false">
      <c r="A73" s="251" t="n">
        <v>67</v>
      </c>
      <c r="B73" s="266" t="str">
        <f aca="false">IF(E73&lt;&gt;"",(IF(E73&gt;G73,"W",IF(E73=G73,"D","L"))),"")</f>
        <v/>
      </c>
      <c r="C73" s="266"/>
      <c r="D73" s="253"/>
      <c r="E73" s="254"/>
      <c r="F73" s="255" t="s">
        <v>399</v>
      </c>
      <c r="G73" s="256"/>
      <c r="H73" s="257" t="n">
        <f aca="false">SUM(K73+N73+Q73)</f>
        <v>0</v>
      </c>
      <c r="I73" s="255" t="s">
        <v>399</v>
      </c>
      <c r="J73" s="258" t="n">
        <f aca="false">SUM(M73+P73+S73)</f>
        <v>0</v>
      </c>
      <c r="K73" s="259"/>
      <c r="L73" s="255" t="s">
        <v>399</v>
      </c>
      <c r="M73" s="260"/>
      <c r="N73" s="261"/>
      <c r="O73" s="255" t="s">
        <v>399</v>
      </c>
      <c r="P73" s="260"/>
      <c r="Q73" s="261"/>
      <c r="R73" s="255" t="s">
        <v>399</v>
      </c>
      <c r="S73" s="260"/>
      <c r="T73" s="262"/>
      <c r="U73" s="263" t="s">
        <v>400</v>
      </c>
      <c r="V73" s="262"/>
      <c r="W73" s="263" t="s">
        <v>400</v>
      </c>
      <c r="X73" s="262"/>
      <c r="Y73" s="264" t="s">
        <v>407</v>
      </c>
      <c r="Z73" s="265"/>
      <c r="AA73" s="11"/>
      <c r="AB73" s="11" t="n">
        <f aca="false">FALSE()</f>
        <v>0</v>
      </c>
      <c r="AC73" s="11" t="n">
        <f aca="false">FALSE()</f>
        <v>0</v>
      </c>
      <c r="AD73" s="11" t="n">
        <f aca="false">FALSE()</f>
        <v>0</v>
      </c>
    </row>
    <row r="74" customFormat="false" ht="18" hidden="false" customHeight="true" outlineLevel="0" collapsed="false">
      <c r="A74" s="251" t="n">
        <v>68</v>
      </c>
      <c r="B74" s="266" t="str">
        <f aca="false">IF(E74&lt;&gt;"",(IF(E74&gt;G74,"W",IF(E74=G74,"D","L"))),"")</f>
        <v/>
      </c>
      <c r="C74" s="266"/>
      <c r="D74" s="253"/>
      <c r="E74" s="254"/>
      <c r="F74" s="255" t="s">
        <v>399</v>
      </c>
      <c r="G74" s="256"/>
      <c r="H74" s="257" t="n">
        <f aca="false">SUM(K74+N74+Q74)</f>
        <v>0</v>
      </c>
      <c r="I74" s="255" t="s">
        <v>399</v>
      </c>
      <c r="J74" s="258" t="n">
        <f aca="false">SUM(M74+P74+S74)</f>
        <v>0</v>
      </c>
      <c r="K74" s="259"/>
      <c r="L74" s="255" t="s">
        <v>399</v>
      </c>
      <c r="M74" s="260"/>
      <c r="N74" s="261"/>
      <c r="O74" s="255" t="s">
        <v>399</v>
      </c>
      <c r="P74" s="260"/>
      <c r="Q74" s="261"/>
      <c r="R74" s="255" t="s">
        <v>399</v>
      </c>
      <c r="S74" s="260"/>
      <c r="T74" s="262"/>
      <c r="U74" s="263" t="s">
        <v>400</v>
      </c>
      <c r="V74" s="262"/>
      <c r="W74" s="263" t="s">
        <v>400</v>
      </c>
      <c r="X74" s="262"/>
      <c r="Y74" s="264" t="s">
        <v>407</v>
      </c>
      <c r="Z74" s="265"/>
      <c r="AA74" s="11"/>
      <c r="AB74" s="11" t="n">
        <f aca="false">FALSE()</f>
        <v>0</v>
      </c>
      <c r="AC74" s="11" t="n">
        <f aca="false">FALSE()</f>
        <v>0</v>
      </c>
      <c r="AD74" s="11" t="n">
        <f aca="false">FALSE()</f>
        <v>0</v>
      </c>
    </row>
    <row r="75" customFormat="false" ht="18" hidden="false" customHeight="true" outlineLevel="0" collapsed="false">
      <c r="A75" s="251" t="n">
        <v>69</v>
      </c>
      <c r="B75" s="266" t="str">
        <f aca="false">IF(E75&lt;&gt;"",(IF(E75&gt;G75,"W",IF(E75=G75,"D","L"))),"")</f>
        <v/>
      </c>
      <c r="C75" s="266"/>
      <c r="D75" s="253"/>
      <c r="E75" s="254"/>
      <c r="F75" s="255" t="s">
        <v>399</v>
      </c>
      <c r="G75" s="256"/>
      <c r="H75" s="257" t="n">
        <f aca="false">SUM(K75+N75+Q75)</f>
        <v>0</v>
      </c>
      <c r="I75" s="255" t="s">
        <v>399</v>
      </c>
      <c r="J75" s="258" t="n">
        <f aca="false">SUM(M75+P75+S75)</f>
        <v>0</v>
      </c>
      <c r="K75" s="259"/>
      <c r="L75" s="255" t="s">
        <v>399</v>
      </c>
      <c r="M75" s="260"/>
      <c r="N75" s="261"/>
      <c r="O75" s="255" t="s">
        <v>399</v>
      </c>
      <c r="P75" s="260"/>
      <c r="Q75" s="261"/>
      <c r="R75" s="255" t="s">
        <v>399</v>
      </c>
      <c r="S75" s="260"/>
      <c r="T75" s="262"/>
      <c r="U75" s="263" t="s">
        <v>400</v>
      </c>
      <c r="V75" s="262"/>
      <c r="W75" s="263" t="s">
        <v>400</v>
      </c>
      <c r="X75" s="262"/>
      <c r="Y75" s="264" t="s">
        <v>407</v>
      </c>
      <c r="Z75" s="265"/>
      <c r="AA75" s="11"/>
      <c r="AB75" s="11" t="n">
        <f aca="false">FALSE()</f>
        <v>0</v>
      </c>
      <c r="AC75" s="11" t="n">
        <f aca="false">FALSE()</f>
        <v>0</v>
      </c>
      <c r="AD75" s="11" t="n">
        <f aca="false">FALSE()</f>
        <v>0</v>
      </c>
    </row>
    <row r="76" customFormat="false" ht="18" hidden="false" customHeight="true" outlineLevel="0" collapsed="false">
      <c r="A76" s="251" t="n">
        <v>70</v>
      </c>
      <c r="B76" s="266" t="str">
        <f aca="false">IF(E76&lt;&gt;"",(IF(E76&gt;G76,"W",IF(E76=G76,"D","L"))),"")</f>
        <v/>
      </c>
      <c r="C76" s="266"/>
      <c r="D76" s="253"/>
      <c r="E76" s="254"/>
      <c r="F76" s="255" t="s">
        <v>399</v>
      </c>
      <c r="G76" s="256"/>
      <c r="H76" s="257" t="n">
        <f aca="false">SUM(K76+N76+Q76)</f>
        <v>0</v>
      </c>
      <c r="I76" s="255" t="s">
        <v>399</v>
      </c>
      <c r="J76" s="258" t="n">
        <f aca="false">SUM(M76+P76+S76)</f>
        <v>0</v>
      </c>
      <c r="K76" s="259"/>
      <c r="L76" s="255" t="s">
        <v>399</v>
      </c>
      <c r="M76" s="260"/>
      <c r="N76" s="261"/>
      <c r="O76" s="255" t="s">
        <v>399</v>
      </c>
      <c r="P76" s="260"/>
      <c r="Q76" s="261"/>
      <c r="R76" s="255" t="s">
        <v>399</v>
      </c>
      <c r="S76" s="260"/>
      <c r="T76" s="262"/>
      <c r="U76" s="263" t="s">
        <v>400</v>
      </c>
      <c r="V76" s="262"/>
      <c r="W76" s="263" t="s">
        <v>400</v>
      </c>
      <c r="X76" s="262"/>
      <c r="Y76" s="264" t="s">
        <v>407</v>
      </c>
      <c r="Z76" s="265"/>
      <c r="AA76" s="11"/>
      <c r="AB76" s="11" t="n">
        <f aca="false">FALSE()</f>
        <v>0</v>
      </c>
      <c r="AC76" s="11" t="n">
        <f aca="false">FALSE()</f>
        <v>0</v>
      </c>
      <c r="AD76" s="11" t="n">
        <f aca="false">FALSE()</f>
        <v>0</v>
      </c>
    </row>
    <row r="77" customFormat="false" ht="18" hidden="false" customHeight="true" outlineLevel="0" collapsed="false">
      <c r="A77" s="251" t="n">
        <v>71</v>
      </c>
      <c r="B77" s="266" t="str">
        <f aca="false">IF(E77&lt;&gt;"",(IF(E77&gt;G77,"W",IF(E77=G77,"D","L"))),"")</f>
        <v/>
      </c>
      <c r="C77" s="266"/>
      <c r="D77" s="253"/>
      <c r="E77" s="254"/>
      <c r="F77" s="255" t="s">
        <v>399</v>
      </c>
      <c r="G77" s="256"/>
      <c r="H77" s="257" t="n">
        <f aca="false">SUM(K77+N77+Q77)</f>
        <v>0</v>
      </c>
      <c r="I77" s="255" t="s">
        <v>399</v>
      </c>
      <c r="J77" s="258" t="n">
        <f aca="false">SUM(M77+P77+S77)</f>
        <v>0</v>
      </c>
      <c r="K77" s="259"/>
      <c r="L77" s="255" t="s">
        <v>399</v>
      </c>
      <c r="M77" s="260"/>
      <c r="N77" s="261"/>
      <c r="O77" s="255" t="s">
        <v>399</v>
      </c>
      <c r="P77" s="260"/>
      <c r="Q77" s="261"/>
      <c r="R77" s="255" t="s">
        <v>399</v>
      </c>
      <c r="S77" s="260"/>
      <c r="T77" s="262"/>
      <c r="U77" s="263" t="s">
        <v>400</v>
      </c>
      <c r="V77" s="262"/>
      <c r="W77" s="263" t="s">
        <v>400</v>
      </c>
      <c r="X77" s="262"/>
      <c r="Y77" s="264" t="s">
        <v>407</v>
      </c>
      <c r="Z77" s="265"/>
      <c r="AA77" s="11"/>
      <c r="AB77" s="11" t="n">
        <f aca="false">FALSE()</f>
        <v>0</v>
      </c>
      <c r="AC77" s="11" t="n">
        <f aca="false">FALSE()</f>
        <v>0</v>
      </c>
      <c r="AD77" s="11" t="n">
        <f aca="false">FALSE()</f>
        <v>0</v>
      </c>
    </row>
    <row r="78" customFormat="false" ht="18" hidden="false" customHeight="true" outlineLevel="0" collapsed="false">
      <c r="A78" s="251" t="n">
        <v>72</v>
      </c>
      <c r="B78" s="266" t="str">
        <f aca="false">IF(E78&lt;&gt;"",(IF(E78&gt;G78,"W",IF(E78=G78,"D","L"))),"")</f>
        <v/>
      </c>
      <c r="C78" s="266"/>
      <c r="D78" s="253"/>
      <c r="E78" s="254"/>
      <c r="F78" s="255" t="s">
        <v>399</v>
      </c>
      <c r="G78" s="256"/>
      <c r="H78" s="257" t="n">
        <f aca="false">SUM(K78+N78+Q78)</f>
        <v>0</v>
      </c>
      <c r="I78" s="255" t="s">
        <v>399</v>
      </c>
      <c r="J78" s="258" t="n">
        <f aca="false">SUM(M78+P78+S78)</f>
        <v>0</v>
      </c>
      <c r="K78" s="259"/>
      <c r="L78" s="255" t="s">
        <v>399</v>
      </c>
      <c r="M78" s="260"/>
      <c r="N78" s="261"/>
      <c r="O78" s="255" t="s">
        <v>399</v>
      </c>
      <c r="P78" s="260"/>
      <c r="Q78" s="261"/>
      <c r="R78" s="255" t="s">
        <v>399</v>
      </c>
      <c r="S78" s="260"/>
      <c r="T78" s="262"/>
      <c r="U78" s="263" t="s">
        <v>400</v>
      </c>
      <c r="V78" s="262"/>
      <c r="W78" s="263" t="s">
        <v>400</v>
      </c>
      <c r="X78" s="262"/>
      <c r="Y78" s="264" t="s">
        <v>407</v>
      </c>
      <c r="Z78" s="265"/>
      <c r="AA78" s="11"/>
      <c r="AB78" s="11" t="n">
        <f aca="false">FALSE()</f>
        <v>0</v>
      </c>
      <c r="AC78" s="11" t="n">
        <f aca="false">FALSE()</f>
        <v>0</v>
      </c>
      <c r="AD78" s="11" t="n">
        <f aca="false">FALSE()</f>
        <v>0</v>
      </c>
    </row>
    <row r="79" customFormat="false" ht="18" hidden="false" customHeight="true" outlineLevel="0" collapsed="false">
      <c r="A79" s="251" t="n">
        <v>73</v>
      </c>
      <c r="B79" s="266" t="str">
        <f aca="false">IF(E79&lt;&gt;"",(IF(E79&gt;G79,"W",IF(E79=G79,"D","L"))),"")</f>
        <v/>
      </c>
      <c r="C79" s="266"/>
      <c r="D79" s="253"/>
      <c r="E79" s="254"/>
      <c r="F79" s="255" t="s">
        <v>399</v>
      </c>
      <c r="G79" s="256"/>
      <c r="H79" s="257" t="n">
        <f aca="false">SUM(K79+N79+Q79)</f>
        <v>0</v>
      </c>
      <c r="I79" s="255" t="s">
        <v>399</v>
      </c>
      <c r="J79" s="258" t="n">
        <f aca="false">SUM(M79+P79+S79)</f>
        <v>0</v>
      </c>
      <c r="K79" s="259"/>
      <c r="L79" s="255" t="s">
        <v>399</v>
      </c>
      <c r="M79" s="260"/>
      <c r="N79" s="261"/>
      <c r="O79" s="255" t="s">
        <v>399</v>
      </c>
      <c r="P79" s="260"/>
      <c r="Q79" s="261"/>
      <c r="R79" s="255" t="s">
        <v>399</v>
      </c>
      <c r="S79" s="260"/>
      <c r="T79" s="262"/>
      <c r="U79" s="263" t="s">
        <v>400</v>
      </c>
      <c r="V79" s="262"/>
      <c r="W79" s="263" t="s">
        <v>400</v>
      </c>
      <c r="X79" s="262"/>
      <c r="Y79" s="264" t="s">
        <v>407</v>
      </c>
      <c r="Z79" s="265"/>
      <c r="AA79" s="11"/>
      <c r="AB79" s="11" t="n">
        <f aca="false">FALSE()</f>
        <v>0</v>
      </c>
      <c r="AC79" s="11" t="n">
        <f aca="false">FALSE()</f>
        <v>0</v>
      </c>
      <c r="AD79" s="11" t="n">
        <f aca="false">FALSE()</f>
        <v>0</v>
      </c>
    </row>
    <row r="80" customFormat="false" ht="18" hidden="false" customHeight="true" outlineLevel="0" collapsed="false">
      <c r="A80" s="251" t="n">
        <v>74</v>
      </c>
      <c r="B80" s="266" t="str">
        <f aca="false">IF(E80&lt;&gt;"",(IF(E80&gt;G80,"W",IF(E80=G80,"D","L"))),"")</f>
        <v/>
      </c>
      <c r="C80" s="266"/>
      <c r="D80" s="253"/>
      <c r="E80" s="254"/>
      <c r="F80" s="255" t="s">
        <v>399</v>
      </c>
      <c r="G80" s="256"/>
      <c r="H80" s="257" t="n">
        <f aca="false">SUM(K80+N80+Q80)</f>
        <v>0</v>
      </c>
      <c r="I80" s="255" t="s">
        <v>399</v>
      </c>
      <c r="J80" s="258" t="n">
        <f aca="false">SUM(M80+P80+S80)</f>
        <v>0</v>
      </c>
      <c r="K80" s="259"/>
      <c r="L80" s="255" t="s">
        <v>399</v>
      </c>
      <c r="M80" s="260"/>
      <c r="N80" s="261"/>
      <c r="O80" s="255" t="s">
        <v>399</v>
      </c>
      <c r="P80" s="260"/>
      <c r="Q80" s="261"/>
      <c r="R80" s="255" t="s">
        <v>399</v>
      </c>
      <c r="S80" s="260"/>
      <c r="T80" s="262"/>
      <c r="U80" s="263" t="s">
        <v>400</v>
      </c>
      <c r="V80" s="262"/>
      <c r="W80" s="263" t="s">
        <v>400</v>
      </c>
      <c r="X80" s="262"/>
      <c r="Y80" s="264" t="s">
        <v>407</v>
      </c>
      <c r="Z80" s="265"/>
      <c r="AA80" s="11"/>
      <c r="AB80" s="11" t="n">
        <f aca="false">FALSE()</f>
        <v>0</v>
      </c>
      <c r="AC80" s="11" t="n">
        <f aca="false">FALSE()</f>
        <v>0</v>
      </c>
      <c r="AD80" s="11" t="n">
        <f aca="false">FALSE()</f>
        <v>0</v>
      </c>
    </row>
    <row r="81" customFormat="false" ht="18" hidden="false" customHeight="true" outlineLevel="0" collapsed="false">
      <c r="A81" s="251" t="n">
        <v>75</v>
      </c>
      <c r="B81" s="266" t="str">
        <f aca="false">IF(E81&lt;&gt;"",(IF(E81&gt;G81,"W",IF(E81=G81,"D","L"))),"")</f>
        <v/>
      </c>
      <c r="C81" s="266"/>
      <c r="D81" s="253"/>
      <c r="E81" s="254"/>
      <c r="F81" s="255" t="s">
        <v>399</v>
      </c>
      <c r="G81" s="256"/>
      <c r="H81" s="257" t="n">
        <f aca="false">SUM(K81+N81+Q81)</f>
        <v>0</v>
      </c>
      <c r="I81" s="255" t="s">
        <v>399</v>
      </c>
      <c r="J81" s="258" t="n">
        <f aca="false">SUM(M81+P81+S81)</f>
        <v>0</v>
      </c>
      <c r="K81" s="259"/>
      <c r="L81" s="255" t="s">
        <v>399</v>
      </c>
      <c r="M81" s="260"/>
      <c r="N81" s="261"/>
      <c r="O81" s="255" t="s">
        <v>399</v>
      </c>
      <c r="P81" s="260"/>
      <c r="Q81" s="261"/>
      <c r="R81" s="255" t="s">
        <v>399</v>
      </c>
      <c r="S81" s="260"/>
      <c r="T81" s="262"/>
      <c r="U81" s="263" t="s">
        <v>400</v>
      </c>
      <c r="V81" s="262"/>
      <c r="W81" s="263" t="s">
        <v>400</v>
      </c>
      <c r="X81" s="262"/>
      <c r="Y81" s="264" t="s">
        <v>407</v>
      </c>
      <c r="Z81" s="265"/>
      <c r="AA81" s="11"/>
      <c r="AB81" s="11" t="n">
        <f aca="false">FALSE()</f>
        <v>0</v>
      </c>
      <c r="AC81" s="11" t="n">
        <f aca="false">FALSE()</f>
        <v>0</v>
      </c>
      <c r="AD81" s="11" t="n">
        <f aca="false">FALSE()</f>
        <v>0</v>
      </c>
    </row>
    <row r="82" customFormat="false" ht="18" hidden="false" customHeight="true" outlineLevel="0" collapsed="false">
      <c r="A82" s="251" t="n">
        <v>76</v>
      </c>
      <c r="B82" s="266" t="str">
        <f aca="false">IF(E82&lt;&gt;"",(IF(E82&gt;G82,"W",IF(E82=G82,"D","L"))),"")</f>
        <v/>
      </c>
      <c r="C82" s="266"/>
      <c r="D82" s="253"/>
      <c r="E82" s="254"/>
      <c r="F82" s="255" t="s">
        <v>399</v>
      </c>
      <c r="G82" s="256"/>
      <c r="H82" s="257" t="n">
        <f aca="false">SUM(K82+N82+Q82)</f>
        <v>0</v>
      </c>
      <c r="I82" s="255" t="s">
        <v>399</v>
      </c>
      <c r="J82" s="258" t="n">
        <f aca="false">SUM(M82+P82+S82)</f>
        <v>0</v>
      </c>
      <c r="K82" s="259"/>
      <c r="L82" s="255" t="s">
        <v>399</v>
      </c>
      <c r="M82" s="260"/>
      <c r="N82" s="261"/>
      <c r="O82" s="255" t="s">
        <v>399</v>
      </c>
      <c r="P82" s="260"/>
      <c r="Q82" s="261"/>
      <c r="R82" s="255" t="s">
        <v>399</v>
      </c>
      <c r="S82" s="260"/>
      <c r="T82" s="262"/>
      <c r="U82" s="263" t="s">
        <v>400</v>
      </c>
      <c r="V82" s="262"/>
      <c r="W82" s="263" t="s">
        <v>400</v>
      </c>
      <c r="X82" s="262"/>
      <c r="Y82" s="264" t="s">
        <v>407</v>
      </c>
      <c r="Z82" s="265"/>
      <c r="AA82" s="11"/>
      <c r="AB82" s="11" t="n">
        <f aca="false">FALSE()</f>
        <v>0</v>
      </c>
      <c r="AC82" s="11" t="n">
        <f aca="false">FALSE()</f>
        <v>0</v>
      </c>
      <c r="AD82" s="11" t="n">
        <f aca="false">FALSE()</f>
        <v>0</v>
      </c>
    </row>
    <row r="83" customFormat="false" ht="18" hidden="false" customHeight="true" outlineLevel="0" collapsed="false">
      <c r="A83" s="251" t="n">
        <v>77</v>
      </c>
      <c r="B83" s="266" t="str">
        <f aca="false">IF(E83&lt;&gt;"",(IF(E83&gt;G83,"W",IF(E83=G83,"D","L"))),"")</f>
        <v/>
      </c>
      <c r="C83" s="266"/>
      <c r="D83" s="253"/>
      <c r="E83" s="254"/>
      <c r="F83" s="255" t="s">
        <v>399</v>
      </c>
      <c r="G83" s="256"/>
      <c r="H83" s="257" t="n">
        <f aca="false">SUM(K83+N83+Q83)</f>
        <v>0</v>
      </c>
      <c r="I83" s="255" t="s">
        <v>399</v>
      </c>
      <c r="J83" s="258" t="n">
        <f aca="false">SUM(M83+P83+S83)</f>
        <v>0</v>
      </c>
      <c r="K83" s="259"/>
      <c r="L83" s="255" t="s">
        <v>399</v>
      </c>
      <c r="M83" s="260"/>
      <c r="N83" s="261"/>
      <c r="O83" s="255" t="s">
        <v>399</v>
      </c>
      <c r="P83" s="260"/>
      <c r="Q83" s="261"/>
      <c r="R83" s="255" t="s">
        <v>399</v>
      </c>
      <c r="S83" s="260"/>
      <c r="T83" s="262"/>
      <c r="U83" s="263" t="s">
        <v>400</v>
      </c>
      <c r="V83" s="262"/>
      <c r="W83" s="263" t="s">
        <v>400</v>
      </c>
      <c r="X83" s="262"/>
      <c r="Y83" s="264" t="s">
        <v>407</v>
      </c>
      <c r="Z83" s="265"/>
      <c r="AA83" s="11"/>
      <c r="AB83" s="11" t="n">
        <f aca="false">FALSE()</f>
        <v>0</v>
      </c>
      <c r="AC83" s="11" t="n">
        <f aca="false">FALSE()</f>
        <v>0</v>
      </c>
      <c r="AD83" s="11" t="n">
        <f aca="false">FALSE()</f>
        <v>0</v>
      </c>
    </row>
    <row r="84" customFormat="false" ht="18" hidden="false" customHeight="true" outlineLevel="0" collapsed="false">
      <c r="A84" s="251" t="n">
        <v>78</v>
      </c>
      <c r="B84" s="266" t="str">
        <f aca="false">IF(E84&lt;&gt;"",(IF(E84&gt;G84,"W",IF(E84=G84,"D","L"))),"")</f>
        <v/>
      </c>
      <c r="C84" s="266"/>
      <c r="D84" s="253"/>
      <c r="E84" s="254"/>
      <c r="F84" s="255" t="s">
        <v>399</v>
      </c>
      <c r="G84" s="256"/>
      <c r="H84" s="257" t="n">
        <f aca="false">SUM(K84+N84+Q84)</f>
        <v>0</v>
      </c>
      <c r="I84" s="255" t="s">
        <v>399</v>
      </c>
      <c r="J84" s="258" t="n">
        <f aca="false">SUM(M84+P84+S84)</f>
        <v>0</v>
      </c>
      <c r="K84" s="259"/>
      <c r="L84" s="255" t="s">
        <v>399</v>
      </c>
      <c r="M84" s="260"/>
      <c r="N84" s="261"/>
      <c r="O84" s="255" t="s">
        <v>399</v>
      </c>
      <c r="P84" s="260"/>
      <c r="Q84" s="261"/>
      <c r="R84" s="255" t="s">
        <v>399</v>
      </c>
      <c r="S84" s="260"/>
      <c r="T84" s="262"/>
      <c r="U84" s="263" t="s">
        <v>400</v>
      </c>
      <c r="V84" s="262"/>
      <c r="W84" s="263" t="s">
        <v>400</v>
      </c>
      <c r="X84" s="262"/>
      <c r="Y84" s="264" t="s">
        <v>407</v>
      </c>
      <c r="Z84" s="265"/>
      <c r="AA84" s="11"/>
      <c r="AB84" s="11" t="n">
        <f aca="false">FALSE()</f>
        <v>0</v>
      </c>
      <c r="AC84" s="11" t="n">
        <f aca="false">FALSE()</f>
        <v>0</v>
      </c>
      <c r="AD84" s="11" t="n">
        <f aca="false">FALSE()</f>
        <v>0</v>
      </c>
    </row>
    <row r="85" customFormat="false" ht="18" hidden="false" customHeight="true" outlineLevel="0" collapsed="false">
      <c r="A85" s="251" t="n">
        <v>79</v>
      </c>
      <c r="B85" s="266" t="str">
        <f aca="false">IF(E85&lt;&gt;"",(IF(E85&gt;G85,"W",IF(E85=G85,"D","L"))),"")</f>
        <v/>
      </c>
      <c r="C85" s="266"/>
      <c r="D85" s="253"/>
      <c r="E85" s="254"/>
      <c r="F85" s="255" t="s">
        <v>399</v>
      </c>
      <c r="G85" s="256"/>
      <c r="H85" s="257" t="n">
        <f aca="false">SUM(K85+N85+Q85)</f>
        <v>0</v>
      </c>
      <c r="I85" s="255" t="s">
        <v>399</v>
      </c>
      <c r="J85" s="258" t="n">
        <f aca="false">SUM(M85+P85+S85)</f>
        <v>0</v>
      </c>
      <c r="K85" s="259"/>
      <c r="L85" s="255" t="s">
        <v>399</v>
      </c>
      <c r="M85" s="260"/>
      <c r="N85" s="261"/>
      <c r="O85" s="255" t="s">
        <v>399</v>
      </c>
      <c r="P85" s="260"/>
      <c r="Q85" s="261"/>
      <c r="R85" s="255" t="s">
        <v>399</v>
      </c>
      <c r="S85" s="260"/>
      <c r="T85" s="262"/>
      <c r="U85" s="263" t="s">
        <v>400</v>
      </c>
      <c r="V85" s="262"/>
      <c r="W85" s="263" t="s">
        <v>400</v>
      </c>
      <c r="X85" s="262"/>
      <c r="Y85" s="264" t="s">
        <v>407</v>
      </c>
      <c r="Z85" s="265"/>
      <c r="AA85" s="11"/>
      <c r="AB85" s="11" t="n">
        <f aca="false">FALSE()</f>
        <v>0</v>
      </c>
      <c r="AC85" s="11" t="n">
        <f aca="false">FALSE()</f>
        <v>0</v>
      </c>
      <c r="AD85" s="11" t="n">
        <f aca="false">FALSE()</f>
        <v>0</v>
      </c>
    </row>
    <row r="86" customFormat="false" ht="18" hidden="false" customHeight="true" outlineLevel="0" collapsed="false">
      <c r="A86" s="251" t="n">
        <v>80</v>
      </c>
      <c r="B86" s="266" t="str">
        <f aca="false">IF(E86&lt;&gt;"",(IF(E86&gt;G86,"W",IF(E86=G86,"D","L"))),"")</f>
        <v/>
      </c>
      <c r="C86" s="266"/>
      <c r="D86" s="253"/>
      <c r="E86" s="254"/>
      <c r="F86" s="255" t="s">
        <v>399</v>
      </c>
      <c r="G86" s="256"/>
      <c r="H86" s="257" t="n">
        <f aca="false">SUM(K86+N86+Q86)</f>
        <v>0</v>
      </c>
      <c r="I86" s="255" t="s">
        <v>399</v>
      </c>
      <c r="J86" s="258" t="n">
        <f aca="false">SUM(M86+P86+S86)</f>
        <v>0</v>
      </c>
      <c r="K86" s="259"/>
      <c r="L86" s="255" t="s">
        <v>399</v>
      </c>
      <c r="M86" s="260"/>
      <c r="N86" s="261"/>
      <c r="O86" s="255" t="s">
        <v>399</v>
      </c>
      <c r="P86" s="260"/>
      <c r="Q86" s="261"/>
      <c r="R86" s="255" t="s">
        <v>399</v>
      </c>
      <c r="S86" s="260"/>
      <c r="T86" s="262"/>
      <c r="U86" s="263" t="s">
        <v>400</v>
      </c>
      <c r="V86" s="262"/>
      <c r="W86" s="263" t="s">
        <v>400</v>
      </c>
      <c r="X86" s="262"/>
      <c r="Y86" s="264" t="s">
        <v>407</v>
      </c>
      <c r="Z86" s="265"/>
      <c r="AA86" s="11"/>
      <c r="AB86" s="11" t="n">
        <f aca="false">FALSE()</f>
        <v>0</v>
      </c>
      <c r="AC86" s="11" t="n">
        <f aca="false">FALSE()</f>
        <v>0</v>
      </c>
      <c r="AD86" s="11" t="n">
        <f aca="false">FALSE()</f>
        <v>0</v>
      </c>
    </row>
    <row r="87" customFormat="false" ht="18" hidden="false" customHeight="true" outlineLevel="0" collapsed="false">
      <c r="A87" s="251" t="n">
        <v>81</v>
      </c>
      <c r="B87" s="266" t="str">
        <f aca="false">IF(E87&lt;&gt;"",(IF(E87&gt;G87,"W",IF(E87=G87,"D","L"))),"")</f>
        <v/>
      </c>
      <c r="C87" s="266"/>
      <c r="D87" s="253"/>
      <c r="E87" s="254"/>
      <c r="F87" s="255" t="s">
        <v>399</v>
      </c>
      <c r="G87" s="256"/>
      <c r="H87" s="257" t="n">
        <f aca="false">SUM(K87+N87+Q87)</f>
        <v>0</v>
      </c>
      <c r="I87" s="255" t="s">
        <v>399</v>
      </c>
      <c r="J87" s="258" t="n">
        <f aca="false">SUM(M87+P87+S87)</f>
        <v>0</v>
      </c>
      <c r="K87" s="259"/>
      <c r="L87" s="255" t="s">
        <v>399</v>
      </c>
      <c r="M87" s="260"/>
      <c r="N87" s="261"/>
      <c r="O87" s="255" t="s">
        <v>399</v>
      </c>
      <c r="P87" s="260"/>
      <c r="Q87" s="261"/>
      <c r="R87" s="255" t="s">
        <v>399</v>
      </c>
      <c r="S87" s="260"/>
      <c r="T87" s="262"/>
      <c r="U87" s="263" t="s">
        <v>400</v>
      </c>
      <c r="V87" s="262"/>
      <c r="W87" s="263" t="s">
        <v>400</v>
      </c>
      <c r="X87" s="262"/>
      <c r="Y87" s="264" t="s">
        <v>407</v>
      </c>
      <c r="Z87" s="265"/>
      <c r="AA87" s="11"/>
      <c r="AB87" s="11" t="n">
        <f aca="false">FALSE()</f>
        <v>0</v>
      </c>
      <c r="AC87" s="11" t="n">
        <f aca="false">FALSE()</f>
        <v>0</v>
      </c>
      <c r="AD87" s="11" t="n">
        <f aca="false">FALSE()</f>
        <v>0</v>
      </c>
    </row>
    <row r="88" customFormat="false" ht="18" hidden="false" customHeight="true" outlineLevel="0" collapsed="false">
      <c r="A88" s="251" t="n">
        <v>82</v>
      </c>
      <c r="B88" s="266" t="str">
        <f aca="false">IF(E88&lt;&gt;"",(IF(E88&gt;G88,"W",IF(E88=G88,"D","L"))),"")</f>
        <v/>
      </c>
      <c r="C88" s="266"/>
      <c r="D88" s="253"/>
      <c r="E88" s="254"/>
      <c r="F88" s="255" t="s">
        <v>399</v>
      </c>
      <c r="G88" s="256"/>
      <c r="H88" s="257" t="n">
        <f aca="false">SUM(K88+N88+Q88)</f>
        <v>0</v>
      </c>
      <c r="I88" s="255" t="s">
        <v>399</v>
      </c>
      <c r="J88" s="258" t="n">
        <f aca="false">SUM(M88+P88+S88)</f>
        <v>0</v>
      </c>
      <c r="K88" s="259"/>
      <c r="L88" s="255" t="s">
        <v>399</v>
      </c>
      <c r="M88" s="260"/>
      <c r="N88" s="261"/>
      <c r="O88" s="255" t="s">
        <v>399</v>
      </c>
      <c r="P88" s="260"/>
      <c r="Q88" s="261"/>
      <c r="R88" s="255" t="s">
        <v>399</v>
      </c>
      <c r="S88" s="260"/>
      <c r="T88" s="262"/>
      <c r="U88" s="263" t="s">
        <v>400</v>
      </c>
      <c r="V88" s="262"/>
      <c r="W88" s="263" t="s">
        <v>400</v>
      </c>
      <c r="X88" s="262"/>
      <c r="Y88" s="264" t="s">
        <v>407</v>
      </c>
      <c r="Z88" s="265"/>
      <c r="AA88" s="11"/>
      <c r="AB88" s="11" t="n">
        <f aca="false">FALSE()</f>
        <v>0</v>
      </c>
      <c r="AC88" s="11" t="n">
        <f aca="false">FALSE()</f>
        <v>0</v>
      </c>
      <c r="AD88" s="11" t="n">
        <f aca="false">FALSE()</f>
        <v>0</v>
      </c>
    </row>
    <row r="89" customFormat="false" ht="18" hidden="false" customHeight="true" outlineLevel="0" collapsed="false">
      <c r="A89" s="251" t="n">
        <v>83</v>
      </c>
      <c r="B89" s="266" t="str">
        <f aca="false">IF(E89&lt;&gt;"",(IF(E89&gt;G89,"W",IF(E89=G89,"D","L"))),"")</f>
        <v/>
      </c>
      <c r="C89" s="266"/>
      <c r="D89" s="253"/>
      <c r="E89" s="254"/>
      <c r="F89" s="255" t="s">
        <v>399</v>
      </c>
      <c r="G89" s="256"/>
      <c r="H89" s="257" t="n">
        <f aca="false">SUM(K89+N89+Q89)</f>
        <v>0</v>
      </c>
      <c r="I89" s="255" t="s">
        <v>399</v>
      </c>
      <c r="J89" s="258" t="n">
        <f aca="false">SUM(M89+P89+S89)</f>
        <v>0</v>
      </c>
      <c r="K89" s="259"/>
      <c r="L89" s="255" t="s">
        <v>399</v>
      </c>
      <c r="M89" s="260"/>
      <c r="N89" s="261"/>
      <c r="O89" s="255" t="s">
        <v>399</v>
      </c>
      <c r="P89" s="260"/>
      <c r="Q89" s="261"/>
      <c r="R89" s="255" t="s">
        <v>399</v>
      </c>
      <c r="S89" s="260"/>
      <c r="T89" s="262"/>
      <c r="U89" s="263" t="s">
        <v>400</v>
      </c>
      <c r="V89" s="262"/>
      <c r="W89" s="263" t="s">
        <v>400</v>
      </c>
      <c r="X89" s="262"/>
      <c r="Y89" s="264" t="s">
        <v>407</v>
      </c>
      <c r="Z89" s="265"/>
      <c r="AA89" s="11"/>
      <c r="AB89" s="11" t="n">
        <f aca="false">FALSE()</f>
        <v>0</v>
      </c>
      <c r="AC89" s="11" t="n">
        <f aca="false">FALSE()</f>
        <v>0</v>
      </c>
      <c r="AD89" s="11" t="n">
        <f aca="false">FALSE()</f>
        <v>0</v>
      </c>
    </row>
    <row r="90" customFormat="false" ht="18" hidden="false" customHeight="true" outlineLevel="0" collapsed="false">
      <c r="A90" s="251" t="n">
        <v>84</v>
      </c>
      <c r="B90" s="266" t="str">
        <f aca="false">IF(E90&lt;&gt;"",(IF(E90&gt;G90,"W",IF(E90=G90,"D","L"))),"")</f>
        <v/>
      </c>
      <c r="C90" s="266"/>
      <c r="D90" s="253"/>
      <c r="E90" s="254"/>
      <c r="F90" s="255" t="s">
        <v>399</v>
      </c>
      <c r="G90" s="256"/>
      <c r="H90" s="257" t="n">
        <f aca="false">SUM(K90+N90+Q90)</f>
        <v>0</v>
      </c>
      <c r="I90" s="255" t="s">
        <v>399</v>
      </c>
      <c r="J90" s="258" t="n">
        <f aca="false">SUM(M90+P90+S90)</f>
        <v>0</v>
      </c>
      <c r="K90" s="259"/>
      <c r="L90" s="255" t="s">
        <v>399</v>
      </c>
      <c r="M90" s="260"/>
      <c r="N90" s="261"/>
      <c r="O90" s="255" t="s">
        <v>399</v>
      </c>
      <c r="P90" s="260"/>
      <c r="Q90" s="261"/>
      <c r="R90" s="255" t="s">
        <v>399</v>
      </c>
      <c r="S90" s="260"/>
      <c r="T90" s="262"/>
      <c r="U90" s="263" t="s">
        <v>400</v>
      </c>
      <c r="V90" s="262"/>
      <c r="W90" s="263" t="s">
        <v>400</v>
      </c>
      <c r="X90" s="262"/>
      <c r="Y90" s="264" t="s">
        <v>407</v>
      </c>
      <c r="Z90" s="265"/>
      <c r="AA90" s="11"/>
      <c r="AB90" s="11" t="n">
        <f aca="false">FALSE()</f>
        <v>0</v>
      </c>
      <c r="AC90" s="11" t="n">
        <f aca="false">FALSE()</f>
        <v>0</v>
      </c>
      <c r="AD90" s="11" t="n">
        <f aca="false">FALSE()</f>
        <v>0</v>
      </c>
    </row>
    <row r="91" customFormat="false" ht="18" hidden="false" customHeight="true" outlineLevel="0" collapsed="false">
      <c r="A91" s="251" t="n">
        <v>85</v>
      </c>
      <c r="B91" s="266" t="str">
        <f aca="false">IF(E91&lt;&gt;"",(IF(E91&gt;G91,"W",IF(E91=G91,"D","L"))),"")</f>
        <v/>
      </c>
      <c r="C91" s="266"/>
      <c r="D91" s="253"/>
      <c r="E91" s="254"/>
      <c r="F91" s="255" t="s">
        <v>399</v>
      </c>
      <c r="G91" s="256"/>
      <c r="H91" s="257" t="n">
        <f aca="false">SUM(K91+N91+Q91)</f>
        <v>0</v>
      </c>
      <c r="I91" s="255" t="s">
        <v>399</v>
      </c>
      <c r="J91" s="258" t="n">
        <f aca="false">SUM(M91+P91+S91)</f>
        <v>0</v>
      </c>
      <c r="K91" s="259"/>
      <c r="L91" s="255" t="s">
        <v>399</v>
      </c>
      <c r="M91" s="260"/>
      <c r="N91" s="261"/>
      <c r="O91" s="255" t="s">
        <v>399</v>
      </c>
      <c r="P91" s="260"/>
      <c r="Q91" s="261"/>
      <c r="R91" s="255" t="s">
        <v>399</v>
      </c>
      <c r="S91" s="260"/>
      <c r="T91" s="262"/>
      <c r="U91" s="263" t="s">
        <v>400</v>
      </c>
      <c r="V91" s="262"/>
      <c r="W91" s="263" t="s">
        <v>400</v>
      </c>
      <c r="X91" s="262"/>
      <c r="Y91" s="264" t="s">
        <v>407</v>
      </c>
      <c r="Z91" s="265"/>
      <c r="AA91" s="11"/>
      <c r="AB91" s="11" t="n">
        <f aca="false">FALSE()</f>
        <v>0</v>
      </c>
      <c r="AC91" s="11" t="n">
        <f aca="false">FALSE()</f>
        <v>0</v>
      </c>
      <c r="AD91" s="11" t="n">
        <f aca="false">FALSE()</f>
        <v>0</v>
      </c>
    </row>
    <row r="92" customFormat="false" ht="18" hidden="false" customHeight="true" outlineLevel="0" collapsed="false">
      <c r="A92" s="251" t="n">
        <v>86</v>
      </c>
      <c r="B92" s="266" t="str">
        <f aca="false">IF(E92&lt;&gt;"",(IF(E92&gt;G92,"W",IF(E92=G92,"D","L"))),"")</f>
        <v/>
      </c>
      <c r="C92" s="266"/>
      <c r="D92" s="253"/>
      <c r="E92" s="254"/>
      <c r="F92" s="255" t="s">
        <v>399</v>
      </c>
      <c r="G92" s="256"/>
      <c r="H92" s="257" t="n">
        <f aca="false">SUM(K92+N92+Q92)</f>
        <v>0</v>
      </c>
      <c r="I92" s="255" t="s">
        <v>399</v>
      </c>
      <c r="J92" s="258" t="n">
        <f aca="false">SUM(M92+P92+S92)</f>
        <v>0</v>
      </c>
      <c r="K92" s="259"/>
      <c r="L92" s="255" t="s">
        <v>399</v>
      </c>
      <c r="M92" s="260"/>
      <c r="N92" s="261"/>
      <c r="O92" s="255" t="s">
        <v>399</v>
      </c>
      <c r="P92" s="260"/>
      <c r="Q92" s="261"/>
      <c r="R92" s="255" t="s">
        <v>399</v>
      </c>
      <c r="S92" s="260"/>
      <c r="T92" s="262"/>
      <c r="U92" s="263" t="s">
        <v>400</v>
      </c>
      <c r="V92" s="262"/>
      <c r="W92" s="263" t="s">
        <v>400</v>
      </c>
      <c r="X92" s="262"/>
      <c r="Y92" s="264" t="s">
        <v>407</v>
      </c>
      <c r="Z92" s="265"/>
      <c r="AA92" s="11"/>
      <c r="AB92" s="11" t="n">
        <f aca="false">FALSE()</f>
        <v>0</v>
      </c>
      <c r="AC92" s="11" t="n">
        <f aca="false">FALSE()</f>
        <v>0</v>
      </c>
      <c r="AD92" s="11" t="n">
        <f aca="false">FALSE()</f>
        <v>0</v>
      </c>
    </row>
    <row r="93" customFormat="false" ht="18" hidden="false" customHeight="true" outlineLevel="0" collapsed="false">
      <c r="A93" s="251" t="n">
        <v>87</v>
      </c>
      <c r="B93" s="266" t="str">
        <f aca="false">IF(E93&lt;&gt;"",(IF(E93&gt;G93,"W",IF(E93=G93,"D","L"))),"")</f>
        <v/>
      </c>
      <c r="C93" s="266"/>
      <c r="D93" s="253"/>
      <c r="E93" s="254"/>
      <c r="F93" s="255" t="s">
        <v>399</v>
      </c>
      <c r="G93" s="256"/>
      <c r="H93" s="257" t="n">
        <f aca="false">SUM(K93+N93+Q93)</f>
        <v>0</v>
      </c>
      <c r="I93" s="255" t="s">
        <v>399</v>
      </c>
      <c r="J93" s="258" t="n">
        <f aca="false">SUM(M93+P93+S93)</f>
        <v>0</v>
      </c>
      <c r="K93" s="259"/>
      <c r="L93" s="255" t="s">
        <v>399</v>
      </c>
      <c r="M93" s="260"/>
      <c r="N93" s="261"/>
      <c r="O93" s="255" t="s">
        <v>399</v>
      </c>
      <c r="P93" s="260"/>
      <c r="Q93" s="261"/>
      <c r="R93" s="255" t="s">
        <v>399</v>
      </c>
      <c r="S93" s="260"/>
      <c r="T93" s="262"/>
      <c r="U93" s="263" t="s">
        <v>400</v>
      </c>
      <c r="V93" s="262"/>
      <c r="W93" s="263" t="s">
        <v>400</v>
      </c>
      <c r="X93" s="262"/>
      <c r="Y93" s="264" t="s">
        <v>407</v>
      </c>
      <c r="Z93" s="265"/>
      <c r="AA93" s="11"/>
      <c r="AB93" s="11" t="n">
        <f aca="false">FALSE()</f>
        <v>0</v>
      </c>
      <c r="AC93" s="11" t="n">
        <f aca="false">FALSE()</f>
        <v>0</v>
      </c>
      <c r="AD93" s="11" t="n">
        <f aca="false">FALSE()</f>
        <v>0</v>
      </c>
    </row>
    <row r="94" customFormat="false" ht="18" hidden="false" customHeight="true" outlineLevel="0" collapsed="false">
      <c r="A94" s="251" t="n">
        <v>88</v>
      </c>
      <c r="B94" s="266" t="str">
        <f aca="false">IF(E94&lt;&gt;"",(IF(E94&gt;G94,"W",IF(E94=G94,"D","L"))),"")</f>
        <v/>
      </c>
      <c r="C94" s="266"/>
      <c r="D94" s="253"/>
      <c r="E94" s="254"/>
      <c r="F94" s="255" t="s">
        <v>399</v>
      </c>
      <c r="G94" s="256"/>
      <c r="H94" s="257" t="n">
        <f aca="false">SUM(K94+N94+Q94)</f>
        <v>0</v>
      </c>
      <c r="I94" s="255" t="s">
        <v>399</v>
      </c>
      <c r="J94" s="258" t="n">
        <f aca="false">SUM(M94+P94+S94)</f>
        <v>0</v>
      </c>
      <c r="K94" s="259"/>
      <c r="L94" s="255" t="s">
        <v>399</v>
      </c>
      <c r="M94" s="260"/>
      <c r="N94" s="261"/>
      <c r="O94" s="255" t="s">
        <v>399</v>
      </c>
      <c r="P94" s="260"/>
      <c r="Q94" s="261"/>
      <c r="R94" s="255" t="s">
        <v>399</v>
      </c>
      <c r="S94" s="260"/>
      <c r="T94" s="262"/>
      <c r="U94" s="263" t="s">
        <v>400</v>
      </c>
      <c r="V94" s="262"/>
      <c r="W94" s="263" t="s">
        <v>400</v>
      </c>
      <c r="X94" s="262"/>
      <c r="Y94" s="264" t="s">
        <v>407</v>
      </c>
      <c r="Z94" s="265"/>
      <c r="AA94" s="11"/>
      <c r="AB94" s="11" t="n">
        <f aca="false">FALSE()</f>
        <v>0</v>
      </c>
      <c r="AC94" s="11" t="n">
        <f aca="false">FALSE()</f>
        <v>0</v>
      </c>
      <c r="AD94" s="11" t="n">
        <f aca="false">FALSE()</f>
        <v>0</v>
      </c>
    </row>
    <row r="95" customFormat="false" ht="18" hidden="false" customHeight="true" outlineLevel="0" collapsed="false">
      <c r="A95" s="251" t="n">
        <v>89</v>
      </c>
      <c r="B95" s="266" t="str">
        <f aca="false">IF(E95&lt;&gt;"",(IF(E95&gt;G95,"W",IF(E95=G95,"D","L"))),"")</f>
        <v/>
      </c>
      <c r="C95" s="266"/>
      <c r="D95" s="253"/>
      <c r="E95" s="254"/>
      <c r="F95" s="255" t="s">
        <v>399</v>
      </c>
      <c r="G95" s="256"/>
      <c r="H95" s="257" t="n">
        <f aca="false">SUM(K95+N95+Q95)</f>
        <v>0</v>
      </c>
      <c r="I95" s="255" t="s">
        <v>399</v>
      </c>
      <c r="J95" s="258" t="n">
        <f aca="false">SUM(M95+P95+S95)</f>
        <v>0</v>
      </c>
      <c r="K95" s="259"/>
      <c r="L95" s="255" t="s">
        <v>399</v>
      </c>
      <c r="M95" s="260"/>
      <c r="N95" s="261"/>
      <c r="O95" s="255" t="s">
        <v>399</v>
      </c>
      <c r="P95" s="260"/>
      <c r="Q95" s="261"/>
      <c r="R95" s="255" t="s">
        <v>399</v>
      </c>
      <c r="S95" s="260"/>
      <c r="T95" s="262"/>
      <c r="U95" s="263" t="s">
        <v>400</v>
      </c>
      <c r="V95" s="262"/>
      <c r="W95" s="263" t="s">
        <v>400</v>
      </c>
      <c r="X95" s="262"/>
      <c r="Y95" s="264" t="s">
        <v>407</v>
      </c>
      <c r="Z95" s="265"/>
      <c r="AA95" s="11"/>
      <c r="AB95" s="11" t="n">
        <f aca="false">FALSE()</f>
        <v>0</v>
      </c>
      <c r="AC95" s="11" t="n">
        <f aca="false">FALSE()</f>
        <v>0</v>
      </c>
      <c r="AD95" s="11" t="n">
        <f aca="false">FALSE()</f>
        <v>0</v>
      </c>
    </row>
    <row r="96" customFormat="false" ht="18" hidden="false" customHeight="true" outlineLevel="0" collapsed="false">
      <c r="A96" s="251" t="n">
        <v>90</v>
      </c>
      <c r="B96" s="266" t="str">
        <f aca="false">IF(E96&lt;&gt;"",(IF(E96&gt;G96,"W",IF(E96=G96,"D","L"))),"")</f>
        <v/>
      </c>
      <c r="C96" s="266"/>
      <c r="D96" s="253"/>
      <c r="E96" s="254"/>
      <c r="F96" s="255" t="s">
        <v>399</v>
      </c>
      <c r="G96" s="256"/>
      <c r="H96" s="257" t="n">
        <f aca="false">SUM(K96+N96+Q96)</f>
        <v>0</v>
      </c>
      <c r="I96" s="255" t="s">
        <v>399</v>
      </c>
      <c r="J96" s="258" t="n">
        <f aca="false">SUM(M96+P96+S96)</f>
        <v>0</v>
      </c>
      <c r="K96" s="259"/>
      <c r="L96" s="255" t="s">
        <v>399</v>
      </c>
      <c r="M96" s="260"/>
      <c r="N96" s="261"/>
      <c r="O96" s="255" t="s">
        <v>399</v>
      </c>
      <c r="P96" s="260"/>
      <c r="Q96" s="261"/>
      <c r="R96" s="255" t="s">
        <v>399</v>
      </c>
      <c r="S96" s="260"/>
      <c r="T96" s="262"/>
      <c r="U96" s="263" t="s">
        <v>400</v>
      </c>
      <c r="V96" s="262"/>
      <c r="W96" s="263" t="s">
        <v>400</v>
      </c>
      <c r="X96" s="262"/>
      <c r="Y96" s="264" t="s">
        <v>407</v>
      </c>
      <c r="Z96" s="265"/>
      <c r="AA96" s="11"/>
      <c r="AB96" s="11" t="n">
        <f aca="false">FALSE()</f>
        <v>0</v>
      </c>
      <c r="AC96" s="11" t="n">
        <f aca="false">FALSE()</f>
        <v>0</v>
      </c>
      <c r="AD96" s="11" t="n">
        <f aca="false">FALSE()</f>
        <v>0</v>
      </c>
    </row>
    <row r="97" customFormat="false" ht="18" hidden="false" customHeight="true" outlineLevel="0" collapsed="false">
      <c r="A97" s="251" t="n">
        <v>91</v>
      </c>
      <c r="B97" s="266" t="str">
        <f aca="false">IF(E97&lt;&gt;"",(IF(E97&gt;G97,"W",IF(E97=G97,"D","L"))),"")</f>
        <v/>
      </c>
      <c r="C97" s="266"/>
      <c r="D97" s="253"/>
      <c r="E97" s="254"/>
      <c r="F97" s="255" t="s">
        <v>399</v>
      </c>
      <c r="G97" s="256"/>
      <c r="H97" s="257" t="n">
        <f aca="false">SUM(K97+N97+Q97)</f>
        <v>0</v>
      </c>
      <c r="I97" s="255" t="s">
        <v>399</v>
      </c>
      <c r="J97" s="258" t="n">
        <f aca="false">SUM(M97+P97+S97)</f>
        <v>0</v>
      </c>
      <c r="K97" s="259"/>
      <c r="L97" s="255" t="s">
        <v>399</v>
      </c>
      <c r="M97" s="260"/>
      <c r="N97" s="261"/>
      <c r="O97" s="255" t="s">
        <v>399</v>
      </c>
      <c r="P97" s="260"/>
      <c r="Q97" s="261"/>
      <c r="R97" s="255" t="s">
        <v>399</v>
      </c>
      <c r="S97" s="260"/>
      <c r="T97" s="262"/>
      <c r="U97" s="263" t="s">
        <v>400</v>
      </c>
      <c r="V97" s="262"/>
      <c r="W97" s="263" t="s">
        <v>400</v>
      </c>
      <c r="X97" s="262"/>
      <c r="Y97" s="264" t="s">
        <v>407</v>
      </c>
      <c r="Z97" s="265"/>
      <c r="AA97" s="11"/>
      <c r="AB97" s="11" t="n">
        <f aca="false">FALSE()</f>
        <v>0</v>
      </c>
      <c r="AC97" s="11" t="n">
        <f aca="false">FALSE()</f>
        <v>0</v>
      </c>
      <c r="AD97" s="11" t="n">
        <f aca="false">FALSE()</f>
        <v>0</v>
      </c>
    </row>
    <row r="98" customFormat="false" ht="18" hidden="false" customHeight="true" outlineLevel="0" collapsed="false">
      <c r="A98" s="251" t="n">
        <v>92</v>
      </c>
      <c r="B98" s="266" t="str">
        <f aca="false">IF(E98&lt;&gt;"",(IF(E98&gt;G98,"W",IF(E98=G98,"D","L"))),"")</f>
        <v/>
      </c>
      <c r="C98" s="266"/>
      <c r="D98" s="253"/>
      <c r="E98" s="254"/>
      <c r="F98" s="255" t="s">
        <v>399</v>
      </c>
      <c r="G98" s="256"/>
      <c r="H98" s="257" t="n">
        <f aca="false">SUM(K98+N98+Q98)</f>
        <v>0</v>
      </c>
      <c r="I98" s="255" t="s">
        <v>399</v>
      </c>
      <c r="J98" s="258" t="n">
        <f aca="false">SUM(M98+P98+S98)</f>
        <v>0</v>
      </c>
      <c r="K98" s="259"/>
      <c r="L98" s="255" t="s">
        <v>399</v>
      </c>
      <c r="M98" s="260"/>
      <c r="N98" s="261"/>
      <c r="O98" s="255" t="s">
        <v>399</v>
      </c>
      <c r="P98" s="260"/>
      <c r="Q98" s="261"/>
      <c r="R98" s="255" t="s">
        <v>399</v>
      </c>
      <c r="S98" s="260"/>
      <c r="T98" s="262"/>
      <c r="U98" s="263" t="s">
        <v>400</v>
      </c>
      <c r="V98" s="262"/>
      <c r="W98" s="263" t="s">
        <v>400</v>
      </c>
      <c r="X98" s="262"/>
      <c r="Y98" s="264" t="s">
        <v>407</v>
      </c>
      <c r="Z98" s="265"/>
      <c r="AA98" s="11"/>
      <c r="AB98" s="11" t="n">
        <f aca="false">FALSE()</f>
        <v>0</v>
      </c>
      <c r="AC98" s="11" t="n">
        <f aca="false">FALSE()</f>
        <v>0</v>
      </c>
      <c r="AD98" s="11" t="n">
        <f aca="false">FALSE()</f>
        <v>0</v>
      </c>
    </row>
    <row r="99" customFormat="false" ht="18" hidden="false" customHeight="true" outlineLevel="0" collapsed="false">
      <c r="A99" s="251" t="n">
        <v>93</v>
      </c>
      <c r="B99" s="266" t="str">
        <f aca="false">IF(E99&lt;&gt;"",(IF(E99&gt;G99,"W",IF(E99=G99,"D","L"))),"")</f>
        <v/>
      </c>
      <c r="C99" s="266"/>
      <c r="D99" s="253"/>
      <c r="E99" s="254"/>
      <c r="F99" s="255" t="s">
        <v>399</v>
      </c>
      <c r="G99" s="256"/>
      <c r="H99" s="257" t="n">
        <f aca="false">SUM(K99+N99+Q99)</f>
        <v>0</v>
      </c>
      <c r="I99" s="255" t="s">
        <v>399</v>
      </c>
      <c r="J99" s="258" t="n">
        <f aca="false">SUM(M99+P99+S99)</f>
        <v>0</v>
      </c>
      <c r="K99" s="259"/>
      <c r="L99" s="255" t="s">
        <v>399</v>
      </c>
      <c r="M99" s="260"/>
      <c r="N99" s="261"/>
      <c r="O99" s="255" t="s">
        <v>399</v>
      </c>
      <c r="P99" s="260"/>
      <c r="Q99" s="261"/>
      <c r="R99" s="255" t="s">
        <v>399</v>
      </c>
      <c r="S99" s="260"/>
      <c r="T99" s="262"/>
      <c r="U99" s="263" t="s">
        <v>400</v>
      </c>
      <c r="V99" s="262"/>
      <c r="W99" s="263" t="s">
        <v>400</v>
      </c>
      <c r="X99" s="262"/>
      <c r="Y99" s="264" t="s">
        <v>407</v>
      </c>
      <c r="Z99" s="265"/>
      <c r="AA99" s="11"/>
      <c r="AB99" s="11" t="n">
        <f aca="false">FALSE()</f>
        <v>0</v>
      </c>
      <c r="AC99" s="11" t="n">
        <f aca="false">FALSE()</f>
        <v>0</v>
      </c>
      <c r="AD99" s="11" t="n">
        <f aca="false">FALSE()</f>
        <v>0</v>
      </c>
    </row>
    <row r="100" customFormat="false" ht="18" hidden="false" customHeight="true" outlineLevel="0" collapsed="false">
      <c r="A100" s="251" t="n">
        <v>94</v>
      </c>
      <c r="B100" s="266" t="str">
        <f aca="false">IF(E100&lt;&gt;"",(IF(E100&gt;G100,"W",IF(E100=G100,"D","L"))),"")</f>
        <v/>
      </c>
      <c r="C100" s="266"/>
      <c r="D100" s="253"/>
      <c r="E100" s="254"/>
      <c r="F100" s="255" t="s">
        <v>399</v>
      </c>
      <c r="G100" s="256"/>
      <c r="H100" s="257" t="n">
        <f aca="false">SUM(K100+N100+Q100)</f>
        <v>0</v>
      </c>
      <c r="I100" s="255" t="s">
        <v>399</v>
      </c>
      <c r="J100" s="258" t="n">
        <f aca="false">SUM(M100+P100+S100)</f>
        <v>0</v>
      </c>
      <c r="K100" s="259"/>
      <c r="L100" s="255" t="s">
        <v>399</v>
      </c>
      <c r="M100" s="260"/>
      <c r="N100" s="261"/>
      <c r="O100" s="255" t="s">
        <v>399</v>
      </c>
      <c r="P100" s="260"/>
      <c r="Q100" s="261"/>
      <c r="R100" s="255" t="s">
        <v>399</v>
      </c>
      <c r="S100" s="260"/>
      <c r="T100" s="262"/>
      <c r="U100" s="263" t="s">
        <v>400</v>
      </c>
      <c r="V100" s="262"/>
      <c r="W100" s="263" t="s">
        <v>400</v>
      </c>
      <c r="X100" s="262"/>
      <c r="Y100" s="264" t="s">
        <v>407</v>
      </c>
      <c r="Z100" s="265"/>
      <c r="AA100" s="11"/>
      <c r="AB100" s="11" t="n">
        <f aca="false">FALSE()</f>
        <v>0</v>
      </c>
      <c r="AC100" s="11" t="n">
        <f aca="false">FALSE()</f>
        <v>0</v>
      </c>
      <c r="AD100" s="11" t="n">
        <f aca="false">FALSE()</f>
        <v>0</v>
      </c>
    </row>
    <row r="101" customFormat="false" ht="18" hidden="false" customHeight="true" outlineLevel="0" collapsed="false">
      <c r="A101" s="251" t="n">
        <v>95</v>
      </c>
      <c r="B101" s="266" t="str">
        <f aca="false">IF(E101&lt;&gt;"",(IF(E101&gt;G101,"W",IF(E101=G101,"D","L"))),"")</f>
        <v/>
      </c>
      <c r="C101" s="266"/>
      <c r="D101" s="253"/>
      <c r="E101" s="254"/>
      <c r="F101" s="255" t="s">
        <v>399</v>
      </c>
      <c r="G101" s="256"/>
      <c r="H101" s="257" t="n">
        <f aca="false">SUM(K101+N101+Q101)</f>
        <v>0</v>
      </c>
      <c r="I101" s="255" t="s">
        <v>399</v>
      </c>
      <c r="J101" s="258" t="n">
        <f aca="false">SUM(M101+P101+S101)</f>
        <v>0</v>
      </c>
      <c r="K101" s="259"/>
      <c r="L101" s="255" t="s">
        <v>399</v>
      </c>
      <c r="M101" s="260"/>
      <c r="N101" s="261"/>
      <c r="O101" s="255" t="s">
        <v>399</v>
      </c>
      <c r="P101" s="260"/>
      <c r="Q101" s="261"/>
      <c r="R101" s="255" t="s">
        <v>399</v>
      </c>
      <c r="S101" s="260"/>
      <c r="T101" s="262"/>
      <c r="U101" s="263" t="s">
        <v>400</v>
      </c>
      <c r="V101" s="262"/>
      <c r="W101" s="263" t="s">
        <v>400</v>
      </c>
      <c r="X101" s="262"/>
      <c r="Y101" s="264" t="s">
        <v>407</v>
      </c>
      <c r="Z101" s="265"/>
      <c r="AA101" s="11"/>
      <c r="AB101" s="11" t="n">
        <f aca="false">FALSE()</f>
        <v>0</v>
      </c>
      <c r="AC101" s="11" t="n">
        <f aca="false">FALSE()</f>
        <v>0</v>
      </c>
      <c r="AD101" s="11" t="n">
        <f aca="false">FALSE()</f>
        <v>0</v>
      </c>
    </row>
    <row r="102" customFormat="false" ht="18" hidden="false" customHeight="true" outlineLevel="0" collapsed="false">
      <c r="A102" s="251" t="n">
        <v>96</v>
      </c>
      <c r="B102" s="266" t="str">
        <f aca="false">IF(E102&lt;&gt;"",(IF(E102&gt;G102,"W",IF(E102=G102,"D","L"))),"")</f>
        <v/>
      </c>
      <c r="C102" s="266"/>
      <c r="D102" s="253"/>
      <c r="E102" s="254"/>
      <c r="F102" s="255" t="s">
        <v>399</v>
      </c>
      <c r="G102" s="256"/>
      <c r="H102" s="257" t="n">
        <f aca="false">SUM(K102+N102+Q102)</f>
        <v>0</v>
      </c>
      <c r="I102" s="255" t="s">
        <v>399</v>
      </c>
      <c r="J102" s="258" t="n">
        <f aca="false">SUM(M102+P102+S102)</f>
        <v>0</v>
      </c>
      <c r="K102" s="259"/>
      <c r="L102" s="255" t="s">
        <v>399</v>
      </c>
      <c r="M102" s="260"/>
      <c r="N102" s="261"/>
      <c r="O102" s="255" t="s">
        <v>399</v>
      </c>
      <c r="P102" s="260"/>
      <c r="Q102" s="261"/>
      <c r="R102" s="255" t="s">
        <v>399</v>
      </c>
      <c r="S102" s="260"/>
      <c r="T102" s="262"/>
      <c r="U102" s="263" t="s">
        <v>400</v>
      </c>
      <c r="V102" s="262"/>
      <c r="W102" s="263" t="s">
        <v>400</v>
      </c>
      <c r="X102" s="262"/>
      <c r="Y102" s="264" t="s">
        <v>407</v>
      </c>
      <c r="Z102" s="265"/>
      <c r="AA102" s="11"/>
      <c r="AB102" s="11" t="n">
        <f aca="false">FALSE()</f>
        <v>0</v>
      </c>
      <c r="AC102" s="11" t="n">
        <f aca="false">FALSE()</f>
        <v>0</v>
      </c>
      <c r="AD102" s="11" t="n">
        <f aca="false">FALSE()</f>
        <v>0</v>
      </c>
    </row>
    <row r="103" customFormat="false" ht="18" hidden="false" customHeight="true" outlineLevel="0" collapsed="false">
      <c r="A103" s="251" t="n">
        <v>97</v>
      </c>
      <c r="B103" s="266" t="str">
        <f aca="false">IF(E103&lt;&gt;"",(IF(E103&gt;G103,"W",IF(E103=G103,"D","L"))),"")</f>
        <v/>
      </c>
      <c r="C103" s="266"/>
      <c r="D103" s="253"/>
      <c r="E103" s="254"/>
      <c r="F103" s="255" t="s">
        <v>399</v>
      </c>
      <c r="G103" s="256"/>
      <c r="H103" s="257" t="n">
        <f aca="false">SUM(K103+N103+Q103)</f>
        <v>0</v>
      </c>
      <c r="I103" s="255" t="s">
        <v>399</v>
      </c>
      <c r="J103" s="258" t="n">
        <f aca="false">SUM(M103+P103+S103)</f>
        <v>0</v>
      </c>
      <c r="K103" s="259"/>
      <c r="L103" s="255" t="s">
        <v>399</v>
      </c>
      <c r="M103" s="260"/>
      <c r="N103" s="261"/>
      <c r="O103" s="255" t="s">
        <v>399</v>
      </c>
      <c r="P103" s="260"/>
      <c r="Q103" s="261"/>
      <c r="R103" s="255" t="s">
        <v>399</v>
      </c>
      <c r="S103" s="260"/>
      <c r="T103" s="262"/>
      <c r="U103" s="263" t="s">
        <v>400</v>
      </c>
      <c r="V103" s="262"/>
      <c r="W103" s="263" t="s">
        <v>400</v>
      </c>
      <c r="X103" s="262"/>
      <c r="Y103" s="264" t="s">
        <v>407</v>
      </c>
      <c r="Z103" s="265"/>
      <c r="AA103" s="11"/>
      <c r="AB103" s="11" t="n">
        <f aca="false">FALSE()</f>
        <v>0</v>
      </c>
      <c r="AC103" s="11" t="n">
        <f aca="false">FALSE()</f>
        <v>0</v>
      </c>
      <c r="AD103" s="11" t="n">
        <f aca="false">FALSE()</f>
        <v>0</v>
      </c>
    </row>
    <row r="104" customFormat="false" ht="18" hidden="false" customHeight="true" outlineLevel="0" collapsed="false">
      <c r="A104" s="251" t="n">
        <v>98</v>
      </c>
      <c r="B104" s="266" t="str">
        <f aca="false">IF(E104&lt;&gt;"",(IF(E104&gt;G104,"W",IF(E104=G104,"D","L"))),"")</f>
        <v/>
      </c>
      <c r="C104" s="266"/>
      <c r="D104" s="253"/>
      <c r="E104" s="254"/>
      <c r="F104" s="255" t="s">
        <v>399</v>
      </c>
      <c r="G104" s="256"/>
      <c r="H104" s="257" t="n">
        <f aca="false">SUM(K104+N104+Q104)</f>
        <v>0</v>
      </c>
      <c r="I104" s="255" t="s">
        <v>399</v>
      </c>
      <c r="J104" s="258" t="n">
        <f aca="false">SUM(M104+P104+S104)</f>
        <v>0</v>
      </c>
      <c r="K104" s="259"/>
      <c r="L104" s="255" t="s">
        <v>399</v>
      </c>
      <c r="M104" s="260"/>
      <c r="N104" s="261"/>
      <c r="O104" s="255" t="s">
        <v>399</v>
      </c>
      <c r="P104" s="260"/>
      <c r="Q104" s="261"/>
      <c r="R104" s="255" t="s">
        <v>399</v>
      </c>
      <c r="S104" s="260"/>
      <c r="T104" s="262"/>
      <c r="U104" s="263" t="s">
        <v>400</v>
      </c>
      <c r="V104" s="262"/>
      <c r="W104" s="263" t="s">
        <v>400</v>
      </c>
      <c r="X104" s="262"/>
      <c r="Y104" s="264" t="s">
        <v>407</v>
      </c>
      <c r="Z104" s="265"/>
      <c r="AA104" s="11"/>
      <c r="AB104" s="11" t="n">
        <f aca="false">FALSE()</f>
        <v>0</v>
      </c>
      <c r="AC104" s="11" t="n">
        <f aca="false">FALSE()</f>
        <v>0</v>
      </c>
      <c r="AD104" s="11" t="n">
        <f aca="false">FALSE()</f>
        <v>0</v>
      </c>
    </row>
    <row r="105" customFormat="false" ht="18" hidden="false" customHeight="true" outlineLevel="0" collapsed="false">
      <c r="A105" s="251" t="n">
        <v>99</v>
      </c>
      <c r="B105" s="266" t="str">
        <f aca="false">IF(E105&lt;&gt;"",(IF(E105&gt;G105,"W",IF(E105=G105,"D","L"))),"")</f>
        <v/>
      </c>
      <c r="C105" s="266"/>
      <c r="D105" s="253"/>
      <c r="E105" s="254"/>
      <c r="F105" s="255" t="s">
        <v>399</v>
      </c>
      <c r="G105" s="256"/>
      <c r="H105" s="257" t="n">
        <f aca="false">SUM(K105+N105+Q105)</f>
        <v>0</v>
      </c>
      <c r="I105" s="255" t="s">
        <v>399</v>
      </c>
      <c r="J105" s="258" t="n">
        <f aca="false">SUM(M105+P105+S105)</f>
        <v>0</v>
      </c>
      <c r="K105" s="259"/>
      <c r="L105" s="255" t="s">
        <v>399</v>
      </c>
      <c r="M105" s="260"/>
      <c r="N105" s="261"/>
      <c r="O105" s="255" t="s">
        <v>399</v>
      </c>
      <c r="P105" s="260"/>
      <c r="Q105" s="261"/>
      <c r="R105" s="255" t="s">
        <v>399</v>
      </c>
      <c r="S105" s="260"/>
      <c r="T105" s="262"/>
      <c r="U105" s="263" t="s">
        <v>400</v>
      </c>
      <c r="V105" s="262"/>
      <c r="W105" s="263" t="s">
        <v>400</v>
      </c>
      <c r="X105" s="262"/>
      <c r="Y105" s="264" t="s">
        <v>407</v>
      </c>
      <c r="Z105" s="265"/>
      <c r="AA105" s="11"/>
      <c r="AB105" s="11" t="n">
        <f aca="false">FALSE()</f>
        <v>0</v>
      </c>
      <c r="AC105" s="11" t="n">
        <f aca="false">FALSE()</f>
        <v>0</v>
      </c>
      <c r="AD105" s="11" t="n">
        <f aca="false">FALSE()</f>
        <v>0</v>
      </c>
    </row>
    <row r="106" customFormat="false" ht="18" hidden="false" customHeight="true" outlineLevel="0" collapsed="false">
      <c r="A106" s="251" t="n">
        <v>100</v>
      </c>
      <c r="B106" s="266" t="str">
        <f aca="false">IF(E106&lt;&gt;"",(IF(E106&gt;G106,"W",IF(E106=G106,"D","L"))),"")</f>
        <v/>
      </c>
      <c r="C106" s="266"/>
      <c r="D106" s="253"/>
      <c r="E106" s="254"/>
      <c r="F106" s="255" t="s">
        <v>399</v>
      </c>
      <c r="G106" s="256"/>
      <c r="H106" s="257" t="n">
        <f aca="false">SUM(K106+N106+Q106)</f>
        <v>0</v>
      </c>
      <c r="I106" s="255" t="s">
        <v>399</v>
      </c>
      <c r="J106" s="258" t="n">
        <f aca="false">SUM(M106+P106+S106)</f>
        <v>0</v>
      </c>
      <c r="K106" s="259"/>
      <c r="L106" s="255" t="s">
        <v>399</v>
      </c>
      <c r="M106" s="260"/>
      <c r="N106" s="261"/>
      <c r="O106" s="255" t="s">
        <v>399</v>
      </c>
      <c r="P106" s="260"/>
      <c r="Q106" s="261"/>
      <c r="R106" s="255" t="s">
        <v>399</v>
      </c>
      <c r="S106" s="260"/>
      <c r="T106" s="262"/>
      <c r="U106" s="263" t="s">
        <v>400</v>
      </c>
      <c r="V106" s="262"/>
      <c r="W106" s="263" t="s">
        <v>400</v>
      </c>
      <c r="X106" s="262"/>
      <c r="Y106" s="264" t="s">
        <v>407</v>
      </c>
      <c r="Z106" s="265"/>
      <c r="AA106" s="11"/>
      <c r="AB106" s="11" t="n">
        <f aca="false">FALSE()</f>
        <v>0</v>
      </c>
      <c r="AC106" s="11" t="n">
        <f aca="false">FALSE()</f>
        <v>0</v>
      </c>
      <c r="AD106" s="11" t="n">
        <f aca="false">FALSE()</f>
        <v>0</v>
      </c>
    </row>
    <row r="107" customFormat="false" ht="18" hidden="false" customHeight="true" outlineLevel="0" collapsed="false">
      <c r="A107" s="251" t="n">
        <v>101</v>
      </c>
      <c r="B107" s="266" t="str">
        <f aca="false">IF(E107&lt;&gt;"",(IF(E107&gt;G107,"W",IF(E107=G107,"D","L"))),"")</f>
        <v/>
      </c>
      <c r="C107" s="266"/>
      <c r="D107" s="253"/>
      <c r="E107" s="254"/>
      <c r="F107" s="255" t="s">
        <v>399</v>
      </c>
      <c r="G107" s="256"/>
      <c r="H107" s="257" t="n">
        <f aca="false">SUM(K107+N107+Q107)</f>
        <v>0</v>
      </c>
      <c r="I107" s="255" t="s">
        <v>399</v>
      </c>
      <c r="J107" s="258" t="n">
        <f aca="false">SUM(M107+P107+S107)</f>
        <v>0</v>
      </c>
      <c r="K107" s="259"/>
      <c r="L107" s="255" t="s">
        <v>399</v>
      </c>
      <c r="M107" s="260"/>
      <c r="N107" s="261"/>
      <c r="O107" s="255" t="s">
        <v>399</v>
      </c>
      <c r="P107" s="260"/>
      <c r="Q107" s="261"/>
      <c r="R107" s="255" t="s">
        <v>399</v>
      </c>
      <c r="S107" s="260"/>
      <c r="T107" s="262"/>
      <c r="U107" s="263" t="s">
        <v>400</v>
      </c>
      <c r="V107" s="262"/>
      <c r="W107" s="263" t="s">
        <v>400</v>
      </c>
      <c r="X107" s="262"/>
      <c r="Y107" s="264" t="s">
        <v>407</v>
      </c>
      <c r="Z107" s="265"/>
      <c r="AA107" s="11"/>
      <c r="AB107" s="11" t="n">
        <f aca="false">FALSE()</f>
        <v>0</v>
      </c>
      <c r="AC107" s="11" t="n">
        <f aca="false">FALSE()</f>
        <v>0</v>
      </c>
      <c r="AD107" s="11" t="n">
        <f aca="false">FALSE()</f>
        <v>0</v>
      </c>
    </row>
    <row r="108" customFormat="false" ht="18" hidden="false" customHeight="true" outlineLevel="0" collapsed="false">
      <c r="A108" s="251" t="n">
        <v>102</v>
      </c>
      <c r="B108" s="266" t="str">
        <f aca="false">IF(E108&lt;&gt;"",(IF(E108&gt;G108,"W",IF(E108=G108,"D","L"))),"")</f>
        <v/>
      </c>
      <c r="C108" s="266"/>
      <c r="D108" s="253"/>
      <c r="E108" s="254"/>
      <c r="F108" s="255" t="s">
        <v>399</v>
      </c>
      <c r="G108" s="256"/>
      <c r="H108" s="257" t="n">
        <f aca="false">SUM(K108+N108+Q108)</f>
        <v>0</v>
      </c>
      <c r="I108" s="255" t="s">
        <v>399</v>
      </c>
      <c r="J108" s="258" t="n">
        <f aca="false">SUM(M108+P108+S108)</f>
        <v>0</v>
      </c>
      <c r="K108" s="259"/>
      <c r="L108" s="255" t="s">
        <v>399</v>
      </c>
      <c r="M108" s="260"/>
      <c r="N108" s="261"/>
      <c r="O108" s="255" t="s">
        <v>399</v>
      </c>
      <c r="P108" s="260"/>
      <c r="Q108" s="261"/>
      <c r="R108" s="255" t="s">
        <v>399</v>
      </c>
      <c r="S108" s="260"/>
      <c r="T108" s="262"/>
      <c r="U108" s="263" t="s">
        <v>400</v>
      </c>
      <c r="V108" s="262"/>
      <c r="W108" s="263" t="s">
        <v>400</v>
      </c>
      <c r="X108" s="262"/>
      <c r="Y108" s="264" t="s">
        <v>407</v>
      </c>
      <c r="Z108" s="265"/>
      <c r="AA108" s="11"/>
      <c r="AB108" s="11" t="n">
        <f aca="false">FALSE()</f>
        <v>0</v>
      </c>
      <c r="AC108" s="11" t="n">
        <f aca="false">FALSE()</f>
        <v>0</v>
      </c>
      <c r="AD108" s="11" t="n">
        <f aca="false">FALSE()</f>
        <v>0</v>
      </c>
    </row>
    <row r="109" customFormat="false" ht="18" hidden="false" customHeight="true" outlineLevel="0" collapsed="false">
      <c r="A109" s="251" t="n">
        <v>103</v>
      </c>
      <c r="B109" s="266" t="str">
        <f aca="false">IF(E109&lt;&gt;"",(IF(E109&gt;G109,"W",IF(E109=G109,"D","L"))),"")</f>
        <v/>
      </c>
      <c r="C109" s="266"/>
      <c r="D109" s="253"/>
      <c r="E109" s="254"/>
      <c r="F109" s="255" t="s">
        <v>399</v>
      </c>
      <c r="G109" s="256"/>
      <c r="H109" s="257" t="n">
        <f aca="false">SUM(K109+N109+Q109)</f>
        <v>0</v>
      </c>
      <c r="I109" s="255" t="s">
        <v>399</v>
      </c>
      <c r="J109" s="258" t="n">
        <f aca="false">SUM(M109+P109+S109)</f>
        <v>0</v>
      </c>
      <c r="K109" s="259"/>
      <c r="L109" s="255" t="s">
        <v>399</v>
      </c>
      <c r="M109" s="260"/>
      <c r="N109" s="261"/>
      <c r="O109" s="255" t="s">
        <v>399</v>
      </c>
      <c r="P109" s="260"/>
      <c r="Q109" s="261"/>
      <c r="R109" s="255" t="s">
        <v>399</v>
      </c>
      <c r="S109" s="260"/>
      <c r="T109" s="262"/>
      <c r="U109" s="263" t="s">
        <v>400</v>
      </c>
      <c r="V109" s="262"/>
      <c r="W109" s="263" t="s">
        <v>400</v>
      </c>
      <c r="X109" s="262"/>
      <c r="Y109" s="264" t="s">
        <v>407</v>
      </c>
      <c r="Z109" s="265"/>
      <c r="AA109" s="11"/>
      <c r="AB109" s="11" t="n">
        <f aca="false">FALSE()</f>
        <v>0</v>
      </c>
      <c r="AC109" s="11" t="n">
        <f aca="false">FALSE()</f>
        <v>0</v>
      </c>
      <c r="AD109" s="11" t="n">
        <f aca="false">FALSE()</f>
        <v>0</v>
      </c>
    </row>
    <row r="110" customFormat="false" ht="18" hidden="false" customHeight="true" outlineLevel="0" collapsed="false">
      <c r="A110" s="251" t="n">
        <v>104</v>
      </c>
      <c r="B110" s="266" t="str">
        <f aca="false">IF(E110&lt;&gt;"",(IF(E110&gt;G110,"W",IF(E110=G110,"D","L"))),"")</f>
        <v/>
      </c>
      <c r="C110" s="266"/>
      <c r="D110" s="253"/>
      <c r="E110" s="254"/>
      <c r="F110" s="255" t="s">
        <v>399</v>
      </c>
      <c r="G110" s="256"/>
      <c r="H110" s="257" t="n">
        <f aca="false">SUM(K110+N110+Q110)</f>
        <v>0</v>
      </c>
      <c r="I110" s="255" t="s">
        <v>399</v>
      </c>
      <c r="J110" s="258" t="n">
        <f aca="false">SUM(M110+P110+S110)</f>
        <v>0</v>
      </c>
      <c r="K110" s="259"/>
      <c r="L110" s="255" t="s">
        <v>399</v>
      </c>
      <c r="M110" s="260"/>
      <c r="N110" s="261"/>
      <c r="O110" s="255" t="s">
        <v>399</v>
      </c>
      <c r="P110" s="260"/>
      <c r="Q110" s="261"/>
      <c r="R110" s="255" t="s">
        <v>399</v>
      </c>
      <c r="S110" s="260"/>
      <c r="T110" s="262"/>
      <c r="U110" s="263" t="s">
        <v>400</v>
      </c>
      <c r="V110" s="262"/>
      <c r="W110" s="263" t="s">
        <v>400</v>
      </c>
      <c r="X110" s="262"/>
      <c r="Y110" s="264" t="s">
        <v>407</v>
      </c>
      <c r="Z110" s="265"/>
      <c r="AA110" s="11"/>
      <c r="AB110" s="11" t="n">
        <f aca="false">FALSE()</f>
        <v>0</v>
      </c>
      <c r="AC110" s="11" t="n">
        <f aca="false">FALSE()</f>
        <v>0</v>
      </c>
      <c r="AD110" s="11" t="n">
        <f aca="false">FALSE()</f>
        <v>0</v>
      </c>
    </row>
    <row r="111" customFormat="false" ht="18" hidden="false" customHeight="true" outlineLevel="0" collapsed="false">
      <c r="A111" s="251" t="n">
        <v>105</v>
      </c>
      <c r="B111" s="266" t="str">
        <f aca="false">IF(E111&lt;&gt;"",(IF(E111&gt;G111,"W",IF(E111=G111,"D","L"))),"")</f>
        <v/>
      </c>
      <c r="C111" s="266"/>
      <c r="D111" s="253"/>
      <c r="E111" s="254"/>
      <c r="F111" s="255" t="s">
        <v>399</v>
      </c>
      <c r="G111" s="256"/>
      <c r="H111" s="257" t="n">
        <f aca="false">SUM(K111+N111+Q111)</f>
        <v>0</v>
      </c>
      <c r="I111" s="255" t="s">
        <v>399</v>
      </c>
      <c r="J111" s="258" t="n">
        <f aca="false">SUM(M111+P111+S111)</f>
        <v>0</v>
      </c>
      <c r="K111" s="259"/>
      <c r="L111" s="255" t="s">
        <v>399</v>
      </c>
      <c r="M111" s="260"/>
      <c r="N111" s="261"/>
      <c r="O111" s="255" t="s">
        <v>399</v>
      </c>
      <c r="P111" s="260"/>
      <c r="Q111" s="261"/>
      <c r="R111" s="255" t="s">
        <v>399</v>
      </c>
      <c r="S111" s="260"/>
      <c r="T111" s="262"/>
      <c r="U111" s="263" t="s">
        <v>400</v>
      </c>
      <c r="V111" s="262"/>
      <c r="W111" s="263" t="s">
        <v>400</v>
      </c>
      <c r="X111" s="262"/>
      <c r="Y111" s="264" t="s">
        <v>407</v>
      </c>
      <c r="Z111" s="265"/>
      <c r="AA111" s="11"/>
      <c r="AB111" s="11" t="n">
        <f aca="false">FALSE()</f>
        <v>0</v>
      </c>
      <c r="AC111" s="11" t="n">
        <f aca="false">FALSE()</f>
        <v>0</v>
      </c>
      <c r="AD111" s="11" t="n">
        <f aca="false">FALSE()</f>
        <v>0</v>
      </c>
    </row>
    <row r="112" customFormat="false" ht="18" hidden="false" customHeight="true" outlineLevel="0" collapsed="false">
      <c r="A112" s="251" t="n">
        <v>106</v>
      </c>
      <c r="B112" s="266" t="str">
        <f aca="false">IF(E112&lt;&gt;"",(IF(E112&gt;G112,"W",IF(E112=G112,"D","L"))),"")</f>
        <v/>
      </c>
      <c r="C112" s="266"/>
      <c r="D112" s="253"/>
      <c r="E112" s="254"/>
      <c r="F112" s="255" t="s">
        <v>399</v>
      </c>
      <c r="G112" s="256"/>
      <c r="H112" s="257" t="n">
        <f aca="false">SUM(K112+N112+Q112)</f>
        <v>0</v>
      </c>
      <c r="I112" s="255" t="s">
        <v>399</v>
      </c>
      <c r="J112" s="258" t="n">
        <f aca="false">SUM(M112+P112+S112)</f>
        <v>0</v>
      </c>
      <c r="K112" s="259"/>
      <c r="L112" s="255" t="s">
        <v>399</v>
      </c>
      <c r="M112" s="260"/>
      <c r="N112" s="261"/>
      <c r="O112" s="255" t="s">
        <v>399</v>
      </c>
      <c r="P112" s="260"/>
      <c r="Q112" s="261"/>
      <c r="R112" s="255" t="s">
        <v>399</v>
      </c>
      <c r="S112" s="260"/>
      <c r="T112" s="262"/>
      <c r="U112" s="263" t="s">
        <v>400</v>
      </c>
      <c r="V112" s="262"/>
      <c r="W112" s="263" t="s">
        <v>400</v>
      </c>
      <c r="X112" s="262"/>
      <c r="Y112" s="264" t="s">
        <v>407</v>
      </c>
      <c r="Z112" s="265"/>
      <c r="AA112" s="11"/>
      <c r="AB112" s="11" t="n">
        <f aca="false">FALSE()</f>
        <v>0</v>
      </c>
      <c r="AC112" s="11" t="n">
        <f aca="false">FALSE()</f>
        <v>0</v>
      </c>
      <c r="AD112" s="11" t="n">
        <f aca="false">FALSE()</f>
        <v>0</v>
      </c>
    </row>
    <row r="113" customFormat="false" ht="18" hidden="false" customHeight="true" outlineLevel="0" collapsed="false">
      <c r="A113" s="251" t="n">
        <v>107</v>
      </c>
      <c r="B113" s="266" t="str">
        <f aca="false">IF(E113&lt;&gt;"",(IF(E113&gt;G113,"W",IF(E113=G113,"D","L"))),"")</f>
        <v/>
      </c>
      <c r="C113" s="266"/>
      <c r="D113" s="253"/>
      <c r="E113" s="254"/>
      <c r="F113" s="255" t="s">
        <v>399</v>
      </c>
      <c r="G113" s="256"/>
      <c r="H113" s="257" t="n">
        <f aca="false">SUM(K113+N113+Q113)</f>
        <v>0</v>
      </c>
      <c r="I113" s="255" t="s">
        <v>399</v>
      </c>
      <c r="J113" s="258" t="n">
        <f aca="false">SUM(M113+P113+S113)</f>
        <v>0</v>
      </c>
      <c r="K113" s="259"/>
      <c r="L113" s="255" t="s">
        <v>399</v>
      </c>
      <c r="M113" s="260"/>
      <c r="N113" s="261"/>
      <c r="O113" s="255" t="s">
        <v>399</v>
      </c>
      <c r="P113" s="260"/>
      <c r="Q113" s="261"/>
      <c r="R113" s="255" t="s">
        <v>399</v>
      </c>
      <c r="S113" s="260"/>
      <c r="T113" s="262"/>
      <c r="U113" s="263" t="s">
        <v>400</v>
      </c>
      <c r="V113" s="262"/>
      <c r="W113" s="263" t="s">
        <v>400</v>
      </c>
      <c r="X113" s="262"/>
      <c r="Y113" s="264" t="s">
        <v>407</v>
      </c>
      <c r="Z113" s="265"/>
      <c r="AA113" s="11"/>
      <c r="AB113" s="11" t="n">
        <f aca="false">FALSE()</f>
        <v>0</v>
      </c>
      <c r="AC113" s="11" t="n">
        <f aca="false">FALSE()</f>
        <v>0</v>
      </c>
      <c r="AD113" s="11" t="n">
        <f aca="false">FALSE()</f>
        <v>0</v>
      </c>
    </row>
    <row r="114" customFormat="false" ht="18" hidden="false" customHeight="true" outlineLevel="0" collapsed="false">
      <c r="A114" s="251" t="n">
        <v>108</v>
      </c>
      <c r="B114" s="266" t="str">
        <f aca="false">IF(E114&lt;&gt;"",(IF(E114&gt;G114,"W",IF(E114=G114,"D","L"))),"")</f>
        <v/>
      </c>
      <c r="C114" s="266"/>
      <c r="D114" s="253"/>
      <c r="E114" s="254"/>
      <c r="F114" s="255" t="s">
        <v>399</v>
      </c>
      <c r="G114" s="256"/>
      <c r="H114" s="257" t="n">
        <f aca="false">SUM(K114+N114+Q114)</f>
        <v>0</v>
      </c>
      <c r="I114" s="255" t="s">
        <v>399</v>
      </c>
      <c r="J114" s="258" t="n">
        <f aca="false">SUM(M114+P114+S114)</f>
        <v>0</v>
      </c>
      <c r="K114" s="259"/>
      <c r="L114" s="255" t="s">
        <v>399</v>
      </c>
      <c r="M114" s="260"/>
      <c r="N114" s="261"/>
      <c r="O114" s="255" t="s">
        <v>399</v>
      </c>
      <c r="P114" s="260"/>
      <c r="Q114" s="261"/>
      <c r="R114" s="255" t="s">
        <v>399</v>
      </c>
      <c r="S114" s="260"/>
      <c r="T114" s="262"/>
      <c r="U114" s="263" t="s">
        <v>400</v>
      </c>
      <c r="V114" s="262"/>
      <c r="W114" s="263" t="s">
        <v>400</v>
      </c>
      <c r="X114" s="262"/>
      <c r="Y114" s="264" t="s">
        <v>407</v>
      </c>
      <c r="Z114" s="265"/>
      <c r="AA114" s="11"/>
      <c r="AB114" s="11" t="n">
        <f aca="false">FALSE()</f>
        <v>0</v>
      </c>
      <c r="AC114" s="11" t="n">
        <f aca="false">FALSE()</f>
        <v>0</v>
      </c>
      <c r="AD114" s="11" t="n">
        <f aca="false">FALSE()</f>
        <v>0</v>
      </c>
    </row>
    <row r="115" customFormat="false" ht="18" hidden="false" customHeight="true" outlineLevel="0" collapsed="false">
      <c r="A115" s="251" t="n">
        <v>109</v>
      </c>
      <c r="B115" s="266" t="str">
        <f aca="false">IF(E115&lt;&gt;"",(IF(E115&gt;G115,"W",IF(E115=G115,"D","L"))),"")</f>
        <v/>
      </c>
      <c r="C115" s="266"/>
      <c r="D115" s="253"/>
      <c r="E115" s="254"/>
      <c r="F115" s="255" t="s">
        <v>399</v>
      </c>
      <c r="G115" s="256"/>
      <c r="H115" s="257" t="n">
        <f aca="false">SUM(K115+N115+Q115)</f>
        <v>0</v>
      </c>
      <c r="I115" s="255" t="s">
        <v>399</v>
      </c>
      <c r="J115" s="258" t="n">
        <f aca="false">SUM(M115+P115+S115)</f>
        <v>0</v>
      </c>
      <c r="K115" s="259"/>
      <c r="L115" s="255" t="s">
        <v>399</v>
      </c>
      <c r="M115" s="260"/>
      <c r="N115" s="261"/>
      <c r="O115" s="255" t="s">
        <v>399</v>
      </c>
      <c r="P115" s="260"/>
      <c r="Q115" s="261"/>
      <c r="R115" s="255" t="s">
        <v>399</v>
      </c>
      <c r="S115" s="260"/>
      <c r="T115" s="262"/>
      <c r="U115" s="263" t="s">
        <v>400</v>
      </c>
      <c r="V115" s="262"/>
      <c r="W115" s="263" t="s">
        <v>400</v>
      </c>
      <c r="X115" s="262"/>
      <c r="Y115" s="264" t="s">
        <v>407</v>
      </c>
      <c r="Z115" s="265"/>
      <c r="AA115" s="11"/>
      <c r="AB115" s="11" t="n">
        <f aca="false">FALSE()</f>
        <v>0</v>
      </c>
      <c r="AC115" s="11" t="n">
        <f aca="false">FALSE()</f>
        <v>0</v>
      </c>
      <c r="AD115" s="11" t="n">
        <f aca="false">FALSE()</f>
        <v>0</v>
      </c>
    </row>
    <row r="116" customFormat="false" ht="18" hidden="false" customHeight="true" outlineLevel="0" collapsed="false">
      <c r="A116" s="251" t="n">
        <v>110</v>
      </c>
      <c r="B116" s="266" t="str">
        <f aca="false">IF(E116&lt;&gt;"",(IF(E116&gt;G116,"W",IF(E116=G116,"D","L"))),"")</f>
        <v/>
      </c>
      <c r="C116" s="266"/>
      <c r="D116" s="253"/>
      <c r="E116" s="254"/>
      <c r="F116" s="255" t="s">
        <v>399</v>
      </c>
      <c r="G116" s="256"/>
      <c r="H116" s="257" t="n">
        <f aca="false">SUM(K116+N116+Q116)</f>
        <v>0</v>
      </c>
      <c r="I116" s="255" t="s">
        <v>399</v>
      </c>
      <c r="J116" s="258" t="n">
        <f aca="false">SUM(M116+P116+S116)</f>
        <v>0</v>
      </c>
      <c r="K116" s="259"/>
      <c r="L116" s="255" t="s">
        <v>399</v>
      </c>
      <c r="M116" s="260"/>
      <c r="N116" s="261"/>
      <c r="O116" s="255" t="s">
        <v>399</v>
      </c>
      <c r="P116" s="260"/>
      <c r="Q116" s="261"/>
      <c r="R116" s="255" t="s">
        <v>399</v>
      </c>
      <c r="S116" s="260"/>
      <c r="T116" s="262"/>
      <c r="U116" s="263" t="s">
        <v>400</v>
      </c>
      <c r="V116" s="262"/>
      <c r="W116" s="263" t="s">
        <v>400</v>
      </c>
      <c r="X116" s="262"/>
      <c r="Y116" s="264" t="s">
        <v>407</v>
      </c>
      <c r="Z116" s="265"/>
      <c r="AA116" s="11"/>
      <c r="AB116" s="11" t="n">
        <f aca="false">FALSE()</f>
        <v>0</v>
      </c>
      <c r="AC116" s="11" t="n">
        <f aca="false">FALSE()</f>
        <v>0</v>
      </c>
      <c r="AD116" s="11" t="n">
        <f aca="false">FALSE()</f>
        <v>0</v>
      </c>
    </row>
    <row r="117" customFormat="false" ht="18" hidden="false" customHeight="true" outlineLevel="0" collapsed="false">
      <c r="A117" s="251" t="n">
        <v>111</v>
      </c>
      <c r="B117" s="266" t="str">
        <f aca="false">IF(E117&lt;&gt;"",(IF(E117&gt;G117,"W",IF(E117=G117,"D","L"))),"")</f>
        <v/>
      </c>
      <c r="C117" s="266"/>
      <c r="D117" s="253"/>
      <c r="E117" s="254"/>
      <c r="F117" s="255" t="s">
        <v>399</v>
      </c>
      <c r="G117" s="256"/>
      <c r="H117" s="257" t="n">
        <f aca="false">SUM(K117+N117+Q117)</f>
        <v>0</v>
      </c>
      <c r="I117" s="255" t="s">
        <v>399</v>
      </c>
      <c r="J117" s="258" t="n">
        <f aca="false">SUM(M117+P117+S117)</f>
        <v>0</v>
      </c>
      <c r="K117" s="259"/>
      <c r="L117" s="255" t="s">
        <v>399</v>
      </c>
      <c r="M117" s="260"/>
      <c r="N117" s="261"/>
      <c r="O117" s="255" t="s">
        <v>399</v>
      </c>
      <c r="P117" s="260"/>
      <c r="Q117" s="261"/>
      <c r="R117" s="255" t="s">
        <v>399</v>
      </c>
      <c r="S117" s="260"/>
      <c r="T117" s="262"/>
      <c r="U117" s="263" t="s">
        <v>400</v>
      </c>
      <c r="V117" s="262"/>
      <c r="W117" s="263" t="s">
        <v>400</v>
      </c>
      <c r="X117" s="262"/>
      <c r="Y117" s="264" t="s">
        <v>407</v>
      </c>
      <c r="Z117" s="265"/>
      <c r="AA117" s="11"/>
      <c r="AB117" s="11" t="n">
        <f aca="false">FALSE()</f>
        <v>0</v>
      </c>
      <c r="AC117" s="11" t="n">
        <f aca="false">FALSE()</f>
        <v>0</v>
      </c>
      <c r="AD117" s="11" t="n">
        <f aca="false">FALSE()</f>
        <v>0</v>
      </c>
    </row>
    <row r="118" customFormat="false" ht="18" hidden="false" customHeight="true" outlineLevel="0" collapsed="false">
      <c r="A118" s="251" t="n">
        <v>112</v>
      </c>
      <c r="B118" s="266" t="str">
        <f aca="false">IF(E118&lt;&gt;"",(IF(E118&gt;G118,"W",IF(E118=G118,"D","L"))),"")</f>
        <v/>
      </c>
      <c r="C118" s="266"/>
      <c r="D118" s="253"/>
      <c r="E118" s="254"/>
      <c r="F118" s="255" t="s">
        <v>399</v>
      </c>
      <c r="G118" s="256"/>
      <c r="H118" s="257" t="n">
        <f aca="false">SUM(K118+N118+Q118)</f>
        <v>0</v>
      </c>
      <c r="I118" s="255" t="s">
        <v>399</v>
      </c>
      <c r="J118" s="258" t="n">
        <f aca="false">SUM(M118+P118+S118)</f>
        <v>0</v>
      </c>
      <c r="K118" s="259"/>
      <c r="L118" s="255" t="s">
        <v>399</v>
      </c>
      <c r="M118" s="260"/>
      <c r="N118" s="261"/>
      <c r="O118" s="255" t="s">
        <v>399</v>
      </c>
      <c r="P118" s="260"/>
      <c r="Q118" s="261"/>
      <c r="R118" s="255" t="s">
        <v>399</v>
      </c>
      <c r="S118" s="260"/>
      <c r="T118" s="262"/>
      <c r="U118" s="263" t="s">
        <v>400</v>
      </c>
      <c r="V118" s="262"/>
      <c r="W118" s="263" t="s">
        <v>400</v>
      </c>
      <c r="X118" s="262"/>
      <c r="Y118" s="264" t="s">
        <v>407</v>
      </c>
      <c r="Z118" s="265"/>
      <c r="AA118" s="11"/>
      <c r="AB118" s="11" t="n">
        <f aca="false">FALSE()</f>
        <v>0</v>
      </c>
      <c r="AC118" s="11" t="n">
        <f aca="false">FALSE()</f>
        <v>0</v>
      </c>
      <c r="AD118" s="11" t="n">
        <f aca="false">FALSE()</f>
        <v>0</v>
      </c>
    </row>
    <row r="119" customFormat="false" ht="18" hidden="false" customHeight="true" outlineLevel="0" collapsed="false">
      <c r="A119" s="251" t="n">
        <v>113</v>
      </c>
      <c r="B119" s="266" t="str">
        <f aca="false">IF(E119&lt;&gt;"",(IF(E119&gt;G119,"W",IF(E119=G119,"D","L"))),"")</f>
        <v/>
      </c>
      <c r="C119" s="266"/>
      <c r="D119" s="253"/>
      <c r="E119" s="254"/>
      <c r="F119" s="255" t="s">
        <v>399</v>
      </c>
      <c r="G119" s="256"/>
      <c r="H119" s="257" t="n">
        <f aca="false">SUM(K119+N119+Q119)</f>
        <v>0</v>
      </c>
      <c r="I119" s="255" t="s">
        <v>399</v>
      </c>
      <c r="J119" s="258" t="n">
        <f aca="false">SUM(M119+P119+S119)</f>
        <v>0</v>
      </c>
      <c r="K119" s="259"/>
      <c r="L119" s="255" t="s">
        <v>399</v>
      </c>
      <c r="M119" s="260"/>
      <c r="N119" s="261"/>
      <c r="O119" s="255" t="s">
        <v>399</v>
      </c>
      <c r="P119" s="260"/>
      <c r="Q119" s="261"/>
      <c r="R119" s="255" t="s">
        <v>399</v>
      </c>
      <c r="S119" s="260"/>
      <c r="T119" s="262"/>
      <c r="U119" s="263" t="s">
        <v>400</v>
      </c>
      <c r="V119" s="262"/>
      <c r="W119" s="263" t="s">
        <v>400</v>
      </c>
      <c r="X119" s="262"/>
      <c r="Y119" s="264" t="s">
        <v>407</v>
      </c>
      <c r="Z119" s="265"/>
      <c r="AA119" s="11"/>
      <c r="AB119" s="11" t="n">
        <f aca="false">FALSE()</f>
        <v>0</v>
      </c>
      <c r="AC119" s="11" t="n">
        <f aca="false">FALSE()</f>
        <v>0</v>
      </c>
      <c r="AD119" s="11" t="n">
        <f aca="false">FALSE()</f>
        <v>0</v>
      </c>
    </row>
    <row r="120" customFormat="false" ht="18" hidden="false" customHeight="true" outlineLevel="0" collapsed="false">
      <c r="A120" s="251" t="n">
        <v>114</v>
      </c>
      <c r="B120" s="266" t="str">
        <f aca="false">IF(E120&lt;&gt;"",(IF(E120&gt;G120,"W",IF(E120=G120,"D","L"))),"")</f>
        <v/>
      </c>
      <c r="C120" s="266"/>
      <c r="D120" s="253"/>
      <c r="E120" s="254"/>
      <c r="F120" s="255" t="s">
        <v>399</v>
      </c>
      <c r="G120" s="256"/>
      <c r="H120" s="257" t="n">
        <f aca="false">SUM(K120+N120+Q120)</f>
        <v>0</v>
      </c>
      <c r="I120" s="255" t="s">
        <v>399</v>
      </c>
      <c r="J120" s="258" t="n">
        <f aca="false">SUM(M120+P120+S120)</f>
        <v>0</v>
      </c>
      <c r="K120" s="259"/>
      <c r="L120" s="255" t="s">
        <v>399</v>
      </c>
      <c r="M120" s="260"/>
      <c r="N120" s="261"/>
      <c r="O120" s="255" t="s">
        <v>399</v>
      </c>
      <c r="P120" s="260"/>
      <c r="Q120" s="261"/>
      <c r="R120" s="255" t="s">
        <v>399</v>
      </c>
      <c r="S120" s="260"/>
      <c r="T120" s="262"/>
      <c r="U120" s="263" t="s">
        <v>400</v>
      </c>
      <c r="V120" s="262"/>
      <c r="W120" s="263" t="s">
        <v>400</v>
      </c>
      <c r="X120" s="262"/>
      <c r="Y120" s="264" t="s">
        <v>407</v>
      </c>
      <c r="Z120" s="265"/>
      <c r="AA120" s="11"/>
      <c r="AB120" s="11" t="n">
        <f aca="false">FALSE()</f>
        <v>0</v>
      </c>
      <c r="AC120" s="11" t="n">
        <f aca="false">FALSE()</f>
        <v>0</v>
      </c>
      <c r="AD120" s="11" t="n">
        <f aca="false">FALSE()</f>
        <v>0</v>
      </c>
    </row>
    <row r="121" customFormat="false" ht="18" hidden="false" customHeight="true" outlineLevel="0" collapsed="false">
      <c r="A121" s="251" t="n">
        <v>115</v>
      </c>
      <c r="B121" s="266" t="str">
        <f aca="false">IF(E121&lt;&gt;"",(IF(E121&gt;G121,"W",IF(E121=G121,"D","L"))),"")</f>
        <v/>
      </c>
      <c r="C121" s="266"/>
      <c r="D121" s="253"/>
      <c r="E121" s="254"/>
      <c r="F121" s="255" t="s">
        <v>399</v>
      </c>
      <c r="G121" s="256"/>
      <c r="H121" s="257" t="n">
        <f aca="false">SUM(K121+N121+Q121)</f>
        <v>0</v>
      </c>
      <c r="I121" s="255" t="s">
        <v>399</v>
      </c>
      <c r="J121" s="258" t="n">
        <f aca="false">SUM(M121+P121+S121)</f>
        <v>0</v>
      </c>
      <c r="K121" s="259"/>
      <c r="L121" s="255" t="s">
        <v>399</v>
      </c>
      <c r="M121" s="260"/>
      <c r="N121" s="261"/>
      <c r="O121" s="255" t="s">
        <v>399</v>
      </c>
      <c r="P121" s="260"/>
      <c r="Q121" s="261"/>
      <c r="R121" s="255" t="s">
        <v>399</v>
      </c>
      <c r="S121" s="260"/>
      <c r="T121" s="262"/>
      <c r="U121" s="263" t="s">
        <v>400</v>
      </c>
      <c r="V121" s="262"/>
      <c r="W121" s="263" t="s">
        <v>400</v>
      </c>
      <c r="X121" s="262"/>
      <c r="Y121" s="264" t="s">
        <v>407</v>
      </c>
      <c r="Z121" s="265"/>
      <c r="AA121" s="11"/>
      <c r="AB121" s="11" t="n">
        <f aca="false">FALSE()</f>
        <v>0</v>
      </c>
      <c r="AC121" s="11" t="n">
        <f aca="false">FALSE()</f>
        <v>0</v>
      </c>
      <c r="AD121" s="11" t="n">
        <f aca="false">FALSE()</f>
        <v>0</v>
      </c>
    </row>
    <row r="122" customFormat="false" ht="18" hidden="false" customHeight="true" outlineLevel="0" collapsed="false">
      <c r="A122" s="251" t="n">
        <v>116</v>
      </c>
      <c r="B122" s="266" t="str">
        <f aca="false">IF(E122&lt;&gt;"",(IF(E122&gt;G122,"W",IF(E122=G122,"D","L"))),"")</f>
        <v/>
      </c>
      <c r="C122" s="266"/>
      <c r="D122" s="253"/>
      <c r="E122" s="254"/>
      <c r="F122" s="255" t="s">
        <v>399</v>
      </c>
      <c r="G122" s="256"/>
      <c r="H122" s="257" t="n">
        <f aca="false">SUM(K122+N122+Q122)</f>
        <v>0</v>
      </c>
      <c r="I122" s="255" t="s">
        <v>399</v>
      </c>
      <c r="J122" s="258" t="n">
        <f aca="false">SUM(M122+P122+S122)</f>
        <v>0</v>
      </c>
      <c r="K122" s="259"/>
      <c r="L122" s="255" t="s">
        <v>399</v>
      </c>
      <c r="M122" s="260"/>
      <c r="N122" s="261"/>
      <c r="O122" s="255" t="s">
        <v>399</v>
      </c>
      <c r="P122" s="260"/>
      <c r="Q122" s="261"/>
      <c r="R122" s="255" t="s">
        <v>399</v>
      </c>
      <c r="S122" s="260"/>
      <c r="T122" s="262"/>
      <c r="U122" s="263" t="s">
        <v>400</v>
      </c>
      <c r="V122" s="262"/>
      <c r="W122" s="263" t="s">
        <v>400</v>
      </c>
      <c r="X122" s="262"/>
      <c r="Y122" s="264" t="s">
        <v>407</v>
      </c>
      <c r="Z122" s="265"/>
      <c r="AA122" s="11"/>
      <c r="AB122" s="11" t="n">
        <f aca="false">FALSE()</f>
        <v>0</v>
      </c>
      <c r="AC122" s="11" t="n">
        <f aca="false">FALSE()</f>
        <v>0</v>
      </c>
      <c r="AD122" s="11" t="n">
        <f aca="false">FALSE()</f>
        <v>0</v>
      </c>
    </row>
    <row r="123" customFormat="false" ht="18" hidden="false" customHeight="true" outlineLevel="0" collapsed="false">
      <c r="A123" s="251" t="n">
        <v>117</v>
      </c>
      <c r="B123" s="266" t="str">
        <f aca="false">IF(E123&lt;&gt;"",(IF(E123&gt;G123,"W",IF(E123=G123,"D","L"))),"")</f>
        <v/>
      </c>
      <c r="C123" s="266"/>
      <c r="D123" s="253"/>
      <c r="E123" s="254"/>
      <c r="F123" s="255" t="s">
        <v>399</v>
      </c>
      <c r="G123" s="256"/>
      <c r="H123" s="257" t="n">
        <f aca="false">SUM(K123+N123+Q123)</f>
        <v>0</v>
      </c>
      <c r="I123" s="255" t="s">
        <v>399</v>
      </c>
      <c r="J123" s="258" t="n">
        <f aca="false">SUM(M123+P123+S123)</f>
        <v>0</v>
      </c>
      <c r="K123" s="259"/>
      <c r="L123" s="255" t="s">
        <v>399</v>
      </c>
      <c r="M123" s="260"/>
      <c r="N123" s="261"/>
      <c r="O123" s="255" t="s">
        <v>399</v>
      </c>
      <c r="P123" s="260"/>
      <c r="Q123" s="261"/>
      <c r="R123" s="255" t="s">
        <v>399</v>
      </c>
      <c r="S123" s="260"/>
      <c r="T123" s="262"/>
      <c r="U123" s="263" t="s">
        <v>400</v>
      </c>
      <c r="V123" s="262"/>
      <c r="W123" s="263" t="s">
        <v>400</v>
      </c>
      <c r="X123" s="262"/>
      <c r="Y123" s="264" t="s">
        <v>407</v>
      </c>
      <c r="Z123" s="265"/>
      <c r="AA123" s="11"/>
      <c r="AB123" s="11" t="n">
        <f aca="false">FALSE()</f>
        <v>0</v>
      </c>
      <c r="AC123" s="11" t="n">
        <f aca="false">FALSE()</f>
        <v>0</v>
      </c>
      <c r="AD123" s="11" t="n">
        <f aca="false">FALSE()</f>
        <v>0</v>
      </c>
    </row>
    <row r="124" customFormat="false" ht="18" hidden="false" customHeight="true" outlineLevel="0" collapsed="false">
      <c r="A124" s="251" t="n">
        <v>118</v>
      </c>
      <c r="B124" s="266" t="str">
        <f aca="false">IF(E124&lt;&gt;"",(IF(E124&gt;G124,"W",IF(E124=G124,"D","L"))),"")</f>
        <v/>
      </c>
      <c r="C124" s="266"/>
      <c r="D124" s="253"/>
      <c r="E124" s="254"/>
      <c r="F124" s="255" t="s">
        <v>399</v>
      </c>
      <c r="G124" s="256"/>
      <c r="H124" s="257" t="n">
        <f aca="false">SUM(K124+N124+Q124)</f>
        <v>0</v>
      </c>
      <c r="I124" s="255" t="s">
        <v>399</v>
      </c>
      <c r="J124" s="258" t="n">
        <f aca="false">SUM(M124+P124+S124)</f>
        <v>0</v>
      </c>
      <c r="K124" s="259"/>
      <c r="L124" s="255" t="s">
        <v>399</v>
      </c>
      <c r="M124" s="260"/>
      <c r="N124" s="261"/>
      <c r="O124" s="255" t="s">
        <v>399</v>
      </c>
      <c r="P124" s="260"/>
      <c r="Q124" s="261"/>
      <c r="R124" s="255" t="s">
        <v>399</v>
      </c>
      <c r="S124" s="260"/>
      <c r="T124" s="262"/>
      <c r="U124" s="263" t="s">
        <v>400</v>
      </c>
      <c r="V124" s="262"/>
      <c r="W124" s="263" t="s">
        <v>400</v>
      </c>
      <c r="X124" s="262"/>
      <c r="Y124" s="264" t="s">
        <v>407</v>
      </c>
      <c r="Z124" s="265"/>
      <c r="AA124" s="11"/>
      <c r="AB124" s="11" t="n">
        <f aca="false">FALSE()</f>
        <v>0</v>
      </c>
      <c r="AC124" s="11" t="n">
        <f aca="false">FALSE()</f>
        <v>0</v>
      </c>
      <c r="AD124" s="11" t="n">
        <f aca="false">FALSE()</f>
        <v>0</v>
      </c>
    </row>
    <row r="125" customFormat="false" ht="18" hidden="false" customHeight="true" outlineLevel="0" collapsed="false">
      <c r="A125" s="251" t="n">
        <v>119</v>
      </c>
      <c r="B125" s="266" t="str">
        <f aca="false">IF(E125&lt;&gt;"",(IF(E125&gt;G125,"W",IF(E125=G125,"D","L"))),"")</f>
        <v/>
      </c>
      <c r="C125" s="266"/>
      <c r="D125" s="253"/>
      <c r="E125" s="254"/>
      <c r="F125" s="255" t="s">
        <v>399</v>
      </c>
      <c r="G125" s="256"/>
      <c r="H125" s="257" t="n">
        <f aca="false">SUM(K125+N125+Q125)</f>
        <v>0</v>
      </c>
      <c r="I125" s="255" t="s">
        <v>399</v>
      </c>
      <c r="J125" s="258" t="n">
        <f aca="false">SUM(M125+P125+S125)</f>
        <v>0</v>
      </c>
      <c r="K125" s="259"/>
      <c r="L125" s="255" t="s">
        <v>399</v>
      </c>
      <c r="M125" s="260"/>
      <c r="N125" s="261"/>
      <c r="O125" s="255" t="s">
        <v>399</v>
      </c>
      <c r="P125" s="260"/>
      <c r="Q125" s="261"/>
      <c r="R125" s="255" t="s">
        <v>399</v>
      </c>
      <c r="S125" s="260"/>
      <c r="T125" s="262"/>
      <c r="U125" s="263" t="s">
        <v>400</v>
      </c>
      <c r="V125" s="262"/>
      <c r="W125" s="263" t="s">
        <v>400</v>
      </c>
      <c r="X125" s="262"/>
      <c r="Y125" s="264" t="s">
        <v>407</v>
      </c>
      <c r="Z125" s="265"/>
      <c r="AA125" s="11"/>
      <c r="AB125" s="11" t="n">
        <f aca="false">FALSE()</f>
        <v>0</v>
      </c>
      <c r="AC125" s="11" t="n">
        <f aca="false">FALSE()</f>
        <v>0</v>
      </c>
      <c r="AD125" s="11" t="n">
        <f aca="false">FALSE()</f>
        <v>0</v>
      </c>
    </row>
    <row r="126" customFormat="false" ht="18" hidden="false" customHeight="true" outlineLevel="0" collapsed="false">
      <c r="A126" s="251" t="n">
        <v>120</v>
      </c>
      <c r="B126" s="266" t="str">
        <f aca="false">IF(E126&lt;&gt;"",(IF(E126&gt;G126,"W",IF(E126=G126,"D","L"))),"")</f>
        <v/>
      </c>
      <c r="C126" s="266"/>
      <c r="D126" s="253"/>
      <c r="E126" s="254"/>
      <c r="F126" s="255" t="s">
        <v>399</v>
      </c>
      <c r="G126" s="256"/>
      <c r="H126" s="257" t="n">
        <f aca="false">SUM(K126+N126+Q126)</f>
        <v>0</v>
      </c>
      <c r="I126" s="255" t="s">
        <v>399</v>
      </c>
      <c r="J126" s="258" t="n">
        <f aca="false">SUM(M126+P126+S126)</f>
        <v>0</v>
      </c>
      <c r="K126" s="259"/>
      <c r="L126" s="255" t="s">
        <v>399</v>
      </c>
      <c r="M126" s="260"/>
      <c r="N126" s="261"/>
      <c r="O126" s="255" t="s">
        <v>399</v>
      </c>
      <c r="P126" s="260"/>
      <c r="Q126" s="261"/>
      <c r="R126" s="255" t="s">
        <v>399</v>
      </c>
      <c r="S126" s="260"/>
      <c r="T126" s="262"/>
      <c r="U126" s="263" t="s">
        <v>400</v>
      </c>
      <c r="V126" s="262"/>
      <c r="W126" s="263" t="s">
        <v>400</v>
      </c>
      <c r="X126" s="262"/>
      <c r="Y126" s="264" t="s">
        <v>407</v>
      </c>
      <c r="Z126" s="265"/>
      <c r="AA126" s="11"/>
      <c r="AB126" s="11" t="n">
        <f aca="false">FALSE()</f>
        <v>0</v>
      </c>
      <c r="AC126" s="11" t="n">
        <f aca="false">FALSE()</f>
        <v>0</v>
      </c>
      <c r="AD126" s="11" t="n">
        <f aca="false">FALSE()</f>
        <v>0</v>
      </c>
    </row>
    <row r="127" customFormat="false" ht="18" hidden="false" customHeight="true" outlineLevel="0" collapsed="false">
      <c r="A127" s="251" t="n">
        <v>121</v>
      </c>
      <c r="B127" s="266" t="str">
        <f aca="false">IF(E127&lt;&gt;"",(IF(E127&gt;G127,"W",IF(E127=G127,"D","L"))),"")</f>
        <v/>
      </c>
      <c r="C127" s="266"/>
      <c r="D127" s="253"/>
      <c r="E127" s="254"/>
      <c r="F127" s="255" t="s">
        <v>399</v>
      </c>
      <c r="G127" s="256"/>
      <c r="H127" s="257" t="n">
        <f aca="false">SUM(K127+N127+Q127)</f>
        <v>0</v>
      </c>
      <c r="I127" s="255" t="s">
        <v>399</v>
      </c>
      <c r="J127" s="258" t="n">
        <f aca="false">SUM(M127+P127+S127)</f>
        <v>0</v>
      </c>
      <c r="K127" s="259"/>
      <c r="L127" s="255" t="s">
        <v>399</v>
      </c>
      <c r="M127" s="260"/>
      <c r="N127" s="261"/>
      <c r="O127" s="255" t="s">
        <v>399</v>
      </c>
      <c r="P127" s="260"/>
      <c r="Q127" s="261"/>
      <c r="R127" s="255" t="s">
        <v>399</v>
      </c>
      <c r="S127" s="260"/>
      <c r="T127" s="262"/>
      <c r="U127" s="263" t="s">
        <v>400</v>
      </c>
      <c r="V127" s="262"/>
      <c r="W127" s="263" t="s">
        <v>400</v>
      </c>
      <c r="X127" s="262"/>
      <c r="Y127" s="264" t="s">
        <v>407</v>
      </c>
      <c r="Z127" s="265"/>
      <c r="AA127" s="11"/>
      <c r="AB127" s="11" t="n">
        <f aca="false">FALSE()</f>
        <v>0</v>
      </c>
      <c r="AC127" s="11" t="n">
        <f aca="false">FALSE()</f>
        <v>0</v>
      </c>
      <c r="AD127" s="11" t="n">
        <f aca="false">FALSE()</f>
        <v>0</v>
      </c>
    </row>
    <row r="128" customFormat="false" ht="18" hidden="false" customHeight="true" outlineLevel="0" collapsed="false">
      <c r="A128" s="251" t="n">
        <v>122</v>
      </c>
      <c r="B128" s="266" t="str">
        <f aca="false">IF(E128&lt;&gt;"",(IF(E128&gt;G128,"W",IF(E128=G128,"D","L"))),"")</f>
        <v/>
      </c>
      <c r="C128" s="266"/>
      <c r="D128" s="253"/>
      <c r="E128" s="254"/>
      <c r="F128" s="255" t="s">
        <v>399</v>
      </c>
      <c r="G128" s="256"/>
      <c r="H128" s="257" t="n">
        <f aca="false">SUM(K128+N128+Q128)</f>
        <v>0</v>
      </c>
      <c r="I128" s="255" t="s">
        <v>399</v>
      </c>
      <c r="J128" s="258" t="n">
        <f aca="false">SUM(M128+P128+S128)</f>
        <v>0</v>
      </c>
      <c r="K128" s="259"/>
      <c r="L128" s="255" t="s">
        <v>399</v>
      </c>
      <c r="M128" s="260"/>
      <c r="N128" s="261"/>
      <c r="O128" s="255" t="s">
        <v>399</v>
      </c>
      <c r="P128" s="260"/>
      <c r="Q128" s="261"/>
      <c r="R128" s="255" t="s">
        <v>399</v>
      </c>
      <c r="S128" s="260"/>
      <c r="T128" s="262"/>
      <c r="U128" s="263" t="s">
        <v>400</v>
      </c>
      <c r="V128" s="262"/>
      <c r="W128" s="263" t="s">
        <v>400</v>
      </c>
      <c r="X128" s="262"/>
      <c r="Y128" s="264" t="s">
        <v>407</v>
      </c>
      <c r="Z128" s="265"/>
      <c r="AA128" s="11"/>
      <c r="AB128" s="11" t="n">
        <f aca="false">FALSE()</f>
        <v>0</v>
      </c>
      <c r="AC128" s="11" t="n">
        <f aca="false">FALSE()</f>
        <v>0</v>
      </c>
      <c r="AD128" s="11" t="n">
        <f aca="false">FALSE()</f>
        <v>0</v>
      </c>
    </row>
    <row r="129" customFormat="false" ht="18" hidden="false" customHeight="true" outlineLevel="0" collapsed="false">
      <c r="A129" s="251" t="n">
        <v>123</v>
      </c>
      <c r="B129" s="266" t="str">
        <f aca="false">IF(E129&lt;&gt;"",(IF(E129&gt;G129,"W",IF(E129=G129,"D","L"))),"")</f>
        <v/>
      </c>
      <c r="C129" s="266"/>
      <c r="D129" s="253"/>
      <c r="E129" s="254"/>
      <c r="F129" s="255" t="s">
        <v>399</v>
      </c>
      <c r="G129" s="256"/>
      <c r="H129" s="257" t="n">
        <f aca="false">SUM(K129+N129+Q129)</f>
        <v>0</v>
      </c>
      <c r="I129" s="255" t="s">
        <v>399</v>
      </c>
      <c r="J129" s="258" t="n">
        <f aca="false">SUM(M129+P129+S129)</f>
        <v>0</v>
      </c>
      <c r="K129" s="259"/>
      <c r="L129" s="255" t="s">
        <v>399</v>
      </c>
      <c r="M129" s="260"/>
      <c r="N129" s="261"/>
      <c r="O129" s="255" t="s">
        <v>399</v>
      </c>
      <c r="P129" s="260"/>
      <c r="Q129" s="261"/>
      <c r="R129" s="255" t="s">
        <v>399</v>
      </c>
      <c r="S129" s="260"/>
      <c r="T129" s="262"/>
      <c r="U129" s="263" t="s">
        <v>400</v>
      </c>
      <c r="V129" s="262"/>
      <c r="W129" s="263" t="s">
        <v>400</v>
      </c>
      <c r="X129" s="262"/>
      <c r="Y129" s="264" t="s">
        <v>407</v>
      </c>
      <c r="Z129" s="265"/>
      <c r="AA129" s="11"/>
      <c r="AB129" s="11" t="n">
        <f aca="false">FALSE()</f>
        <v>0</v>
      </c>
      <c r="AC129" s="11" t="n">
        <f aca="false">FALSE()</f>
        <v>0</v>
      </c>
      <c r="AD129" s="11" t="n">
        <f aca="false">FALSE()</f>
        <v>0</v>
      </c>
    </row>
    <row r="130" customFormat="false" ht="18" hidden="false" customHeight="true" outlineLevel="0" collapsed="false">
      <c r="A130" s="251" t="n">
        <v>124</v>
      </c>
      <c r="B130" s="266" t="str">
        <f aca="false">IF(E130&lt;&gt;"",(IF(E130&gt;G130,"W",IF(E130=G130,"D","L"))),"")</f>
        <v/>
      </c>
      <c r="C130" s="266"/>
      <c r="D130" s="253"/>
      <c r="E130" s="254"/>
      <c r="F130" s="255" t="s">
        <v>399</v>
      </c>
      <c r="G130" s="256"/>
      <c r="H130" s="257" t="n">
        <f aca="false">SUM(K130+N130+Q130)</f>
        <v>0</v>
      </c>
      <c r="I130" s="255" t="s">
        <v>399</v>
      </c>
      <c r="J130" s="258" t="n">
        <f aca="false">SUM(M130+P130+S130)</f>
        <v>0</v>
      </c>
      <c r="K130" s="259"/>
      <c r="L130" s="255" t="s">
        <v>399</v>
      </c>
      <c r="M130" s="260"/>
      <c r="N130" s="261"/>
      <c r="O130" s="255" t="s">
        <v>399</v>
      </c>
      <c r="P130" s="260"/>
      <c r="Q130" s="261"/>
      <c r="R130" s="255" t="s">
        <v>399</v>
      </c>
      <c r="S130" s="260"/>
      <c r="T130" s="262"/>
      <c r="U130" s="263" t="s">
        <v>400</v>
      </c>
      <c r="V130" s="262"/>
      <c r="W130" s="263" t="s">
        <v>400</v>
      </c>
      <c r="X130" s="262"/>
      <c r="Y130" s="264" t="s">
        <v>407</v>
      </c>
      <c r="Z130" s="265"/>
      <c r="AA130" s="11"/>
      <c r="AB130" s="11" t="n">
        <f aca="false">FALSE()</f>
        <v>0</v>
      </c>
      <c r="AC130" s="11" t="n">
        <f aca="false">FALSE()</f>
        <v>0</v>
      </c>
      <c r="AD130" s="11" t="n">
        <f aca="false">FALSE()</f>
        <v>0</v>
      </c>
    </row>
    <row r="131" customFormat="false" ht="18" hidden="false" customHeight="true" outlineLevel="0" collapsed="false">
      <c r="A131" s="251" t="n">
        <v>125</v>
      </c>
      <c r="B131" s="266" t="str">
        <f aca="false">IF(E131&lt;&gt;"",(IF(E131&gt;G131,"W",IF(E131=G131,"D","L"))),"")</f>
        <v/>
      </c>
      <c r="C131" s="266"/>
      <c r="D131" s="253"/>
      <c r="E131" s="254"/>
      <c r="F131" s="255" t="s">
        <v>399</v>
      </c>
      <c r="G131" s="256"/>
      <c r="H131" s="257" t="n">
        <f aca="false">SUM(K131+N131+Q131)</f>
        <v>0</v>
      </c>
      <c r="I131" s="255" t="s">
        <v>399</v>
      </c>
      <c r="J131" s="258" t="n">
        <f aca="false">SUM(M131+P131+S131)</f>
        <v>0</v>
      </c>
      <c r="K131" s="259"/>
      <c r="L131" s="255" t="s">
        <v>399</v>
      </c>
      <c r="M131" s="260"/>
      <c r="N131" s="261"/>
      <c r="O131" s="255" t="s">
        <v>399</v>
      </c>
      <c r="P131" s="260"/>
      <c r="Q131" s="261"/>
      <c r="R131" s="255" t="s">
        <v>399</v>
      </c>
      <c r="S131" s="260"/>
      <c r="T131" s="262"/>
      <c r="U131" s="263" t="s">
        <v>400</v>
      </c>
      <c r="V131" s="262"/>
      <c r="W131" s="263" t="s">
        <v>400</v>
      </c>
      <c r="X131" s="262"/>
      <c r="Y131" s="264" t="s">
        <v>407</v>
      </c>
      <c r="Z131" s="265"/>
      <c r="AA131" s="11"/>
      <c r="AB131" s="11" t="n">
        <f aca="false">FALSE()</f>
        <v>0</v>
      </c>
      <c r="AC131" s="11" t="n">
        <f aca="false">FALSE()</f>
        <v>0</v>
      </c>
      <c r="AD131" s="11" t="n">
        <f aca="false">FALSE()</f>
        <v>0</v>
      </c>
    </row>
    <row r="132" customFormat="false" ht="18" hidden="false" customHeight="true" outlineLevel="0" collapsed="false">
      <c r="A132" s="251" t="n">
        <v>126</v>
      </c>
      <c r="B132" s="266" t="str">
        <f aca="false">IF(E132&lt;&gt;"",(IF(E132&gt;G132,"W",IF(E132=G132,"D","L"))),"")</f>
        <v/>
      </c>
      <c r="C132" s="266"/>
      <c r="D132" s="253"/>
      <c r="E132" s="254"/>
      <c r="F132" s="255" t="s">
        <v>399</v>
      </c>
      <c r="G132" s="256"/>
      <c r="H132" s="257" t="n">
        <f aca="false">SUM(K132+N132+Q132)</f>
        <v>0</v>
      </c>
      <c r="I132" s="255" t="s">
        <v>399</v>
      </c>
      <c r="J132" s="258" t="n">
        <f aca="false">SUM(M132+P132+S132)</f>
        <v>0</v>
      </c>
      <c r="K132" s="259"/>
      <c r="L132" s="255" t="s">
        <v>399</v>
      </c>
      <c r="M132" s="260"/>
      <c r="N132" s="261"/>
      <c r="O132" s="255" t="s">
        <v>399</v>
      </c>
      <c r="P132" s="260"/>
      <c r="Q132" s="261"/>
      <c r="R132" s="255" t="s">
        <v>399</v>
      </c>
      <c r="S132" s="260"/>
      <c r="T132" s="262"/>
      <c r="U132" s="263" t="s">
        <v>400</v>
      </c>
      <c r="V132" s="262"/>
      <c r="W132" s="263" t="s">
        <v>400</v>
      </c>
      <c r="X132" s="262"/>
      <c r="Y132" s="264" t="s">
        <v>407</v>
      </c>
      <c r="Z132" s="265"/>
      <c r="AA132" s="11"/>
      <c r="AB132" s="11" t="n">
        <f aca="false">FALSE()</f>
        <v>0</v>
      </c>
      <c r="AC132" s="11" t="n">
        <f aca="false">FALSE()</f>
        <v>0</v>
      </c>
      <c r="AD132" s="11" t="n">
        <f aca="false">FALSE()</f>
        <v>0</v>
      </c>
    </row>
    <row r="133" customFormat="false" ht="18" hidden="false" customHeight="true" outlineLevel="0" collapsed="false">
      <c r="A133" s="251" t="n">
        <v>127</v>
      </c>
      <c r="B133" s="266" t="str">
        <f aca="false">IF(E133&lt;&gt;"",(IF(E133&gt;G133,"W",IF(E133=G133,"D","L"))),"")</f>
        <v/>
      </c>
      <c r="C133" s="266"/>
      <c r="D133" s="253"/>
      <c r="E133" s="254"/>
      <c r="F133" s="255" t="s">
        <v>399</v>
      </c>
      <c r="G133" s="256"/>
      <c r="H133" s="257" t="n">
        <f aca="false">SUM(K133+N133+Q133)</f>
        <v>0</v>
      </c>
      <c r="I133" s="255" t="s">
        <v>399</v>
      </c>
      <c r="J133" s="258" t="n">
        <f aca="false">SUM(M133+P133+S133)</f>
        <v>0</v>
      </c>
      <c r="K133" s="259"/>
      <c r="L133" s="255" t="s">
        <v>399</v>
      </c>
      <c r="M133" s="260"/>
      <c r="N133" s="261"/>
      <c r="O133" s="255" t="s">
        <v>399</v>
      </c>
      <c r="P133" s="260"/>
      <c r="Q133" s="261"/>
      <c r="R133" s="255" t="s">
        <v>399</v>
      </c>
      <c r="S133" s="260"/>
      <c r="T133" s="262"/>
      <c r="U133" s="263" t="s">
        <v>400</v>
      </c>
      <c r="V133" s="262"/>
      <c r="W133" s="263" t="s">
        <v>400</v>
      </c>
      <c r="X133" s="262"/>
      <c r="Y133" s="264" t="s">
        <v>407</v>
      </c>
      <c r="Z133" s="265"/>
      <c r="AA133" s="11"/>
      <c r="AB133" s="11" t="n">
        <f aca="false">FALSE()</f>
        <v>0</v>
      </c>
      <c r="AC133" s="11" t="n">
        <f aca="false">FALSE()</f>
        <v>0</v>
      </c>
      <c r="AD133" s="11" t="n">
        <f aca="false">FALSE()</f>
        <v>0</v>
      </c>
    </row>
    <row r="134" customFormat="false" ht="18" hidden="false" customHeight="true" outlineLevel="0" collapsed="false">
      <c r="A134" s="251" t="n">
        <v>128</v>
      </c>
      <c r="B134" s="266" t="str">
        <f aca="false">IF(E134&lt;&gt;"",(IF(E134&gt;G134,"W",IF(E134=G134,"D","L"))),"")</f>
        <v/>
      </c>
      <c r="C134" s="266"/>
      <c r="D134" s="253"/>
      <c r="E134" s="254"/>
      <c r="F134" s="255" t="s">
        <v>399</v>
      </c>
      <c r="G134" s="256"/>
      <c r="H134" s="257" t="n">
        <f aca="false">SUM(K134+N134+Q134)</f>
        <v>0</v>
      </c>
      <c r="I134" s="255" t="s">
        <v>399</v>
      </c>
      <c r="J134" s="258" t="n">
        <f aca="false">SUM(M134+P134+S134)</f>
        <v>0</v>
      </c>
      <c r="K134" s="259"/>
      <c r="L134" s="255" t="s">
        <v>399</v>
      </c>
      <c r="M134" s="260"/>
      <c r="N134" s="261"/>
      <c r="O134" s="255" t="s">
        <v>399</v>
      </c>
      <c r="P134" s="260"/>
      <c r="Q134" s="261"/>
      <c r="R134" s="255" t="s">
        <v>399</v>
      </c>
      <c r="S134" s="260"/>
      <c r="T134" s="262"/>
      <c r="U134" s="263" t="s">
        <v>400</v>
      </c>
      <c r="V134" s="262"/>
      <c r="W134" s="263" t="s">
        <v>400</v>
      </c>
      <c r="X134" s="262"/>
      <c r="Y134" s="264" t="s">
        <v>407</v>
      </c>
      <c r="Z134" s="265"/>
      <c r="AA134" s="11"/>
      <c r="AB134" s="11" t="n">
        <f aca="false">FALSE()</f>
        <v>0</v>
      </c>
      <c r="AC134" s="11" t="n">
        <f aca="false">FALSE()</f>
        <v>0</v>
      </c>
      <c r="AD134" s="11" t="n">
        <f aca="false">FALSE()</f>
        <v>0</v>
      </c>
    </row>
    <row r="135" customFormat="false" ht="18" hidden="false" customHeight="true" outlineLevel="0" collapsed="false">
      <c r="A135" s="251" t="n">
        <v>129</v>
      </c>
      <c r="B135" s="266" t="str">
        <f aca="false">IF(E135&lt;&gt;"",(IF(E135&gt;G135,"W",IF(E135=G135,"D","L"))),"")</f>
        <v/>
      </c>
      <c r="C135" s="266"/>
      <c r="D135" s="253"/>
      <c r="E135" s="254"/>
      <c r="F135" s="255" t="s">
        <v>399</v>
      </c>
      <c r="G135" s="256"/>
      <c r="H135" s="257" t="n">
        <f aca="false">SUM(K135+N135+Q135)</f>
        <v>0</v>
      </c>
      <c r="I135" s="255" t="s">
        <v>399</v>
      </c>
      <c r="J135" s="258" t="n">
        <f aca="false">SUM(M135+P135+S135)</f>
        <v>0</v>
      </c>
      <c r="K135" s="259"/>
      <c r="L135" s="255" t="s">
        <v>399</v>
      </c>
      <c r="M135" s="260"/>
      <c r="N135" s="261"/>
      <c r="O135" s="255" t="s">
        <v>399</v>
      </c>
      <c r="P135" s="260"/>
      <c r="Q135" s="261"/>
      <c r="R135" s="255" t="s">
        <v>399</v>
      </c>
      <c r="S135" s="260"/>
      <c r="T135" s="262"/>
      <c r="U135" s="263" t="s">
        <v>400</v>
      </c>
      <c r="V135" s="262"/>
      <c r="W135" s="263" t="s">
        <v>400</v>
      </c>
      <c r="X135" s="262"/>
      <c r="Y135" s="264" t="s">
        <v>407</v>
      </c>
      <c r="Z135" s="265"/>
      <c r="AA135" s="11"/>
      <c r="AB135" s="11" t="n">
        <f aca="false">FALSE()</f>
        <v>0</v>
      </c>
      <c r="AC135" s="11" t="n">
        <f aca="false">FALSE()</f>
        <v>0</v>
      </c>
      <c r="AD135" s="11" t="n">
        <f aca="false">FALSE()</f>
        <v>0</v>
      </c>
    </row>
    <row r="136" customFormat="false" ht="18" hidden="false" customHeight="true" outlineLevel="0" collapsed="false">
      <c r="A136" s="251" t="n">
        <v>130</v>
      </c>
      <c r="B136" s="266" t="str">
        <f aca="false">IF(E136&lt;&gt;"",(IF(E136&gt;G136,"W",IF(E136=G136,"D","L"))),"")</f>
        <v/>
      </c>
      <c r="C136" s="266"/>
      <c r="D136" s="253"/>
      <c r="E136" s="254"/>
      <c r="F136" s="255" t="s">
        <v>399</v>
      </c>
      <c r="G136" s="256"/>
      <c r="H136" s="257" t="n">
        <f aca="false">SUM(K136+N136+Q136)</f>
        <v>0</v>
      </c>
      <c r="I136" s="255" t="s">
        <v>399</v>
      </c>
      <c r="J136" s="258" t="n">
        <f aca="false">SUM(M136+P136+S136)</f>
        <v>0</v>
      </c>
      <c r="K136" s="259"/>
      <c r="L136" s="255" t="s">
        <v>399</v>
      </c>
      <c r="M136" s="260"/>
      <c r="N136" s="261"/>
      <c r="O136" s="255" t="s">
        <v>399</v>
      </c>
      <c r="P136" s="260"/>
      <c r="Q136" s="261"/>
      <c r="R136" s="255" t="s">
        <v>399</v>
      </c>
      <c r="S136" s="260"/>
      <c r="T136" s="262"/>
      <c r="U136" s="263" t="s">
        <v>400</v>
      </c>
      <c r="V136" s="262"/>
      <c r="W136" s="263" t="s">
        <v>400</v>
      </c>
      <c r="X136" s="262"/>
      <c r="Y136" s="264" t="s">
        <v>407</v>
      </c>
      <c r="Z136" s="265"/>
      <c r="AA136" s="11"/>
      <c r="AB136" s="11" t="n">
        <f aca="false">FALSE()</f>
        <v>0</v>
      </c>
      <c r="AC136" s="11" t="n">
        <f aca="false">FALSE()</f>
        <v>0</v>
      </c>
      <c r="AD136" s="11" t="n">
        <f aca="false">FALSE()</f>
        <v>0</v>
      </c>
    </row>
    <row r="137" customFormat="false" ht="18" hidden="false" customHeight="true" outlineLevel="0" collapsed="false">
      <c r="A137" s="251" t="n">
        <v>131</v>
      </c>
      <c r="B137" s="266" t="str">
        <f aca="false">IF(E137&lt;&gt;"",(IF(E137&gt;G137,"W",IF(E137=G137,"D","L"))),"")</f>
        <v/>
      </c>
      <c r="C137" s="266"/>
      <c r="D137" s="253"/>
      <c r="E137" s="254"/>
      <c r="F137" s="255" t="s">
        <v>399</v>
      </c>
      <c r="G137" s="256"/>
      <c r="H137" s="257" t="n">
        <f aca="false">SUM(K137+N137+Q137)</f>
        <v>0</v>
      </c>
      <c r="I137" s="255" t="s">
        <v>399</v>
      </c>
      <c r="J137" s="258" t="n">
        <f aca="false">SUM(M137+P137+S137)</f>
        <v>0</v>
      </c>
      <c r="K137" s="259"/>
      <c r="L137" s="255" t="s">
        <v>399</v>
      </c>
      <c r="M137" s="260"/>
      <c r="N137" s="261"/>
      <c r="O137" s="255" t="s">
        <v>399</v>
      </c>
      <c r="P137" s="260"/>
      <c r="Q137" s="261"/>
      <c r="R137" s="255" t="s">
        <v>399</v>
      </c>
      <c r="S137" s="260"/>
      <c r="T137" s="262"/>
      <c r="U137" s="263" t="s">
        <v>400</v>
      </c>
      <c r="V137" s="262"/>
      <c r="W137" s="263" t="s">
        <v>400</v>
      </c>
      <c r="X137" s="262"/>
      <c r="Y137" s="264" t="s">
        <v>407</v>
      </c>
      <c r="Z137" s="265"/>
      <c r="AA137" s="11"/>
      <c r="AB137" s="11" t="n">
        <f aca="false">FALSE()</f>
        <v>0</v>
      </c>
      <c r="AC137" s="11" t="n">
        <f aca="false">FALSE()</f>
        <v>0</v>
      </c>
      <c r="AD137" s="11" t="n">
        <f aca="false">FALSE()</f>
        <v>0</v>
      </c>
    </row>
    <row r="138" customFormat="false" ht="18" hidden="false" customHeight="true" outlineLevel="0" collapsed="false">
      <c r="A138" s="251" t="n">
        <v>132</v>
      </c>
      <c r="B138" s="266" t="str">
        <f aca="false">IF(E138&lt;&gt;"",(IF(E138&gt;G138,"W",IF(E138=G138,"D","L"))),"")</f>
        <v/>
      </c>
      <c r="C138" s="266"/>
      <c r="D138" s="253"/>
      <c r="E138" s="254"/>
      <c r="F138" s="255" t="s">
        <v>399</v>
      </c>
      <c r="G138" s="256"/>
      <c r="H138" s="257" t="n">
        <f aca="false">SUM(K138+N138+Q138)</f>
        <v>0</v>
      </c>
      <c r="I138" s="255" t="s">
        <v>399</v>
      </c>
      <c r="J138" s="258" t="n">
        <f aca="false">SUM(M138+P138+S138)</f>
        <v>0</v>
      </c>
      <c r="K138" s="259"/>
      <c r="L138" s="255" t="s">
        <v>399</v>
      </c>
      <c r="M138" s="260"/>
      <c r="N138" s="261"/>
      <c r="O138" s="255" t="s">
        <v>399</v>
      </c>
      <c r="P138" s="260"/>
      <c r="Q138" s="261"/>
      <c r="R138" s="255" t="s">
        <v>399</v>
      </c>
      <c r="S138" s="260"/>
      <c r="T138" s="262"/>
      <c r="U138" s="263" t="s">
        <v>400</v>
      </c>
      <c r="V138" s="262"/>
      <c r="W138" s="263" t="s">
        <v>400</v>
      </c>
      <c r="X138" s="262"/>
      <c r="Y138" s="264" t="s">
        <v>407</v>
      </c>
      <c r="Z138" s="265"/>
      <c r="AA138" s="11"/>
      <c r="AB138" s="11" t="n">
        <f aca="false">FALSE()</f>
        <v>0</v>
      </c>
      <c r="AC138" s="11" t="n">
        <f aca="false">FALSE()</f>
        <v>0</v>
      </c>
      <c r="AD138" s="11" t="n">
        <f aca="false">FALSE()</f>
        <v>0</v>
      </c>
    </row>
    <row r="139" customFormat="false" ht="18" hidden="false" customHeight="true" outlineLevel="0" collapsed="false">
      <c r="A139" s="251" t="n">
        <v>133</v>
      </c>
      <c r="B139" s="266" t="str">
        <f aca="false">IF(E139&lt;&gt;"",(IF(E139&gt;G139,"W",IF(E139=G139,"D","L"))),"")</f>
        <v/>
      </c>
      <c r="C139" s="266"/>
      <c r="D139" s="253"/>
      <c r="E139" s="254"/>
      <c r="F139" s="255" t="s">
        <v>399</v>
      </c>
      <c r="G139" s="256"/>
      <c r="H139" s="257" t="n">
        <f aca="false">SUM(K139+N139+Q139)</f>
        <v>0</v>
      </c>
      <c r="I139" s="255" t="s">
        <v>399</v>
      </c>
      <c r="J139" s="258" t="n">
        <f aca="false">SUM(M139+P139+S139)</f>
        <v>0</v>
      </c>
      <c r="K139" s="259"/>
      <c r="L139" s="255" t="s">
        <v>399</v>
      </c>
      <c r="M139" s="260"/>
      <c r="N139" s="261"/>
      <c r="O139" s="255" t="s">
        <v>399</v>
      </c>
      <c r="P139" s="260"/>
      <c r="Q139" s="261"/>
      <c r="R139" s="255" t="s">
        <v>399</v>
      </c>
      <c r="S139" s="260"/>
      <c r="T139" s="262"/>
      <c r="U139" s="263" t="s">
        <v>400</v>
      </c>
      <c r="V139" s="262"/>
      <c r="W139" s="263" t="s">
        <v>400</v>
      </c>
      <c r="X139" s="262"/>
      <c r="Y139" s="264" t="s">
        <v>407</v>
      </c>
      <c r="Z139" s="265"/>
      <c r="AA139" s="11"/>
      <c r="AB139" s="11" t="n">
        <f aca="false">FALSE()</f>
        <v>0</v>
      </c>
      <c r="AC139" s="11" t="n">
        <f aca="false">FALSE()</f>
        <v>0</v>
      </c>
      <c r="AD139" s="11" t="n">
        <f aca="false">FALSE()</f>
        <v>0</v>
      </c>
    </row>
    <row r="140" customFormat="false" ht="18" hidden="false" customHeight="true" outlineLevel="0" collapsed="false">
      <c r="A140" s="251" t="n">
        <v>134</v>
      </c>
      <c r="B140" s="266" t="str">
        <f aca="false">IF(E140&lt;&gt;"",(IF(E140&gt;G140,"W",IF(E140=G140,"D","L"))),"")</f>
        <v/>
      </c>
      <c r="C140" s="266"/>
      <c r="D140" s="253"/>
      <c r="E140" s="254"/>
      <c r="F140" s="255" t="s">
        <v>399</v>
      </c>
      <c r="G140" s="256"/>
      <c r="H140" s="257" t="n">
        <f aca="false">SUM(K140+N140+Q140)</f>
        <v>0</v>
      </c>
      <c r="I140" s="255" t="s">
        <v>399</v>
      </c>
      <c r="J140" s="258" t="n">
        <f aca="false">SUM(M140+P140+S140)</f>
        <v>0</v>
      </c>
      <c r="K140" s="259"/>
      <c r="L140" s="255" t="s">
        <v>399</v>
      </c>
      <c r="M140" s="260"/>
      <c r="N140" s="261"/>
      <c r="O140" s="255" t="s">
        <v>399</v>
      </c>
      <c r="P140" s="260"/>
      <c r="Q140" s="261"/>
      <c r="R140" s="255" t="s">
        <v>399</v>
      </c>
      <c r="S140" s="260"/>
      <c r="T140" s="262"/>
      <c r="U140" s="263" t="s">
        <v>400</v>
      </c>
      <c r="V140" s="262"/>
      <c r="W140" s="263" t="s">
        <v>400</v>
      </c>
      <c r="X140" s="262"/>
      <c r="Y140" s="264" t="s">
        <v>407</v>
      </c>
      <c r="Z140" s="265"/>
      <c r="AA140" s="11"/>
      <c r="AB140" s="11" t="n">
        <f aca="false">FALSE()</f>
        <v>0</v>
      </c>
      <c r="AC140" s="11" t="n">
        <f aca="false">FALSE()</f>
        <v>0</v>
      </c>
      <c r="AD140" s="11" t="n">
        <f aca="false">FALSE()</f>
        <v>0</v>
      </c>
    </row>
    <row r="141" customFormat="false" ht="18" hidden="false" customHeight="true" outlineLevel="0" collapsed="false">
      <c r="A141" s="251" t="n">
        <v>135</v>
      </c>
      <c r="B141" s="266" t="str">
        <f aca="false">IF(E141&lt;&gt;"",(IF(E141&gt;G141,"W",IF(E141=G141,"D","L"))),"")</f>
        <v/>
      </c>
      <c r="C141" s="266"/>
      <c r="D141" s="253"/>
      <c r="E141" s="254"/>
      <c r="F141" s="255" t="s">
        <v>399</v>
      </c>
      <c r="G141" s="256"/>
      <c r="H141" s="257" t="n">
        <f aca="false">SUM(K141+N141+Q141)</f>
        <v>0</v>
      </c>
      <c r="I141" s="255" t="s">
        <v>399</v>
      </c>
      <c r="J141" s="258" t="n">
        <f aca="false">SUM(M141+P141+S141)</f>
        <v>0</v>
      </c>
      <c r="K141" s="259"/>
      <c r="L141" s="255" t="s">
        <v>399</v>
      </c>
      <c r="M141" s="260"/>
      <c r="N141" s="261"/>
      <c r="O141" s="255" t="s">
        <v>399</v>
      </c>
      <c r="P141" s="260"/>
      <c r="Q141" s="261"/>
      <c r="R141" s="255" t="s">
        <v>399</v>
      </c>
      <c r="S141" s="260"/>
      <c r="T141" s="262"/>
      <c r="U141" s="263" t="s">
        <v>400</v>
      </c>
      <c r="V141" s="262"/>
      <c r="W141" s="263" t="s">
        <v>400</v>
      </c>
      <c r="X141" s="262"/>
      <c r="Y141" s="264" t="s">
        <v>407</v>
      </c>
      <c r="Z141" s="265"/>
      <c r="AA141" s="11"/>
      <c r="AB141" s="11" t="n">
        <f aca="false">FALSE()</f>
        <v>0</v>
      </c>
      <c r="AC141" s="11" t="n">
        <f aca="false">FALSE()</f>
        <v>0</v>
      </c>
      <c r="AD141" s="11" t="n">
        <f aca="false">FALSE()</f>
        <v>0</v>
      </c>
    </row>
    <row r="142" customFormat="false" ht="18" hidden="false" customHeight="true" outlineLevel="0" collapsed="false">
      <c r="A142" s="251" t="n">
        <v>136</v>
      </c>
      <c r="B142" s="266" t="str">
        <f aca="false">IF(E142&lt;&gt;"",(IF(E142&gt;G142,"W",IF(E142=G142,"D","L"))),"")</f>
        <v/>
      </c>
      <c r="C142" s="266"/>
      <c r="D142" s="253"/>
      <c r="E142" s="254"/>
      <c r="F142" s="255" t="s">
        <v>399</v>
      </c>
      <c r="G142" s="256"/>
      <c r="H142" s="257" t="n">
        <f aca="false">SUM(K142+N142+Q142)</f>
        <v>0</v>
      </c>
      <c r="I142" s="255" t="s">
        <v>399</v>
      </c>
      <c r="J142" s="258" t="n">
        <f aca="false">SUM(M142+P142+S142)</f>
        <v>0</v>
      </c>
      <c r="K142" s="259"/>
      <c r="L142" s="255" t="s">
        <v>399</v>
      </c>
      <c r="M142" s="260"/>
      <c r="N142" s="261"/>
      <c r="O142" s="255" t="s">
        <v>399</v>
      </c>
      <c r="P142" s="260"/>
      <c r="Q142" s="261"/>
      <c r="R142" s="255" t="s">
        <v>399</v>
      </c>
      <c r="S142" s="260"/>
      <c r="T142" s="262"/>
      <c r="U142" s="263" t="s">
        <v>400</v>
      </c>
      <c r="V142" s="262"/>
      <c r="W142" s="263" t="s">
        <v>400</v>
      </c>
      <c r="X142" s="262"/>
      <c r="Y142" s="264" t="s">
        <v>407</v>
      </c>
      <c r="Z142" s="265"/>
      <c r="AA142" s="11"/>
      <c r="AB142" s="11" t="n">
        <f aca="false">FALSE()</f>
        <v>0</v>
      </c>
      <c r="AC142" s="11" t="n">
        <f aca="false">FALSE()</f>
        <v>0</v>
      </c>
      <c r="AD142" s="11" t="n">
        <f aca="false">FALSE()</f>
        <v>0</v>
      </c>
    </row>
    <row r="143" customFormat="false" ht="18" hidden="false" customHeight="true" outlineLevel="0" collapsed="false">
      <c r="A143" s="251" t="n">
        <v>137</v>
      </c>
      <c r="B143" s="266" t="str">
        <f aca="false">IF(E143&lt;&gt;"",(IF(E143&gt;G143,"W",IF(E143=G143,"D","L"))),"")</f>
        <v/>
      </c>
      <c r="C143" s="266"/>
      <c r="D143" s="253"/>
      <c r="E143" s="254"/>
      <c r="F143" s="255" t="s">
        <v>399</v>
      </c>
      <c r="G143" s="256"/>
      <c r="H143" s="257" t="n">
        <f aca="false">SUM(K143+N143+Q143)</f>
        <v>0</v>
      </c>
      <c r="I143" s="255" t="s">
        <v>399</v>
      </c>
      <c r="J143" s="258" t="n">
        <f aca="false">SUM(M143+P143+S143)</f>
        <v>0</v>
      </c>
      <c r="K143" s="259"/>
      <c r="L143" s="255" t="s">
        <v>399</v>
      </c>
      <c r="M143" s="260"/>
      <c r="N143" s="261"/>
      <c r="O143" s="255" t="s">
        <v>399</v>
      </c>
      <c r="P143" s="260"/>
      <c r="Q143" s="261"/>
      <c r="R143" s="255" t="s">
        <v>399</v>
      </c>
      <c r="S143" s="260"/>
      <c r="T143" s="262"/>
      <c r="U143" s="263" t="s">
        <v>400</v>
      </c>
      <c r="V143" s="262"/>
      <c r="W143" s="263" t="s">
        <v>400</v>
      </c>
      <c r="X143" s="262"/>
      <c r="Y143" s="264" t="s">
        <v>407</v>
      </c>
      <c r="Z143" s="265"/>
      <c r="AA143" s="11"/>
      <c r="AB143" s="11" t="n">
        <f aca="false">FALSE()</f>
        <v>0</v>
      </c>
      <c r="AC143" s="11" t="n">
        <f aca="false">FALSE()</f>
        <v>0</v>
      </c>
      <c r="AD143" s="11" t="n">
        <f aca="false">FALSE()</f>
        <v>0</v>
      </c>
    </row>
    <row r="144" customFormat="false" ht="18" hidden="false" customHeight="true" outlineLevel="0" collapsed="false">
      <c r="A144" s="251" t="n">
        <v>138</v>
      </c>
      <c r="B144" s="266" t="str">
        <f aca="false">IF(E144&lt;&gt;"",(IF(E144&gt;G144,"W",IF(E144=G144,"D","L"))),"")</f>
        <v/>
      </c>
      <c r="C144" s="266"/>
      <c r="D144" s="253"/>
      <c r="E144" s="254"/>
      <c r="F144" s="255" t="s">
        <v>399</v>
      </c>
      <c r="G144" s="256"/>
      <c r="H144" s="257" t="n">
        <f aca="false">SUM(K144+N144+Q144)</f>
        <v>0</v>
      </c>
      <c r="I144" s="255" t="s">
        <v>399</v>
      </c>
      <c r="J144" s="258" t="n">
        <f aca="false">SUM(M144+P144+S144)</f>
        <v>0</v>
      </c>
      <c r="K144" s="259"/>
      <c r="L144" s="255" t="s">
        <v>399</v>
      </c>
      <c r="M144" s="260"/>
      <c r="N144" s="261"/>
      <c r="O144" s="255" t="s">
        <v>399</v>
      </c>
      <c r="P144" s="260"/>
      <c r="Q144" s="261"/>
      <c r="R144" s="255" t="s">
        <v>399</v>
      </c>
      <c r="S144" s="260"/>
      <c r="T144" s="262"/>
      <c r="U144" s="263" t="s">
        <v>400</v>
      </c>
      <c r="V144" s="262"/>
      <c r="W144" s="263" t="s">
        <v>400</v>
      </c>
      <c r="X144" s="262"/>
      <c r="Y144" s="264" t="s">
        <v>407</v>
      </c>
      <c r="Z144" s="265"/>
      <c r="AA144" s="11"/>
      <c r="AB144" s="11" t="n">
        <f aca="false">FALSE()</f>
        <v>0</v>
      </c>
      <c r="AC144" s="11" t="n">
        <f aca="false">FALSE()</f>
        <v>0</v>
      </c>
      <c r="AD144" s="11" t="n">
        <f aca="false">FALSE()</f>
        <v>0</v>
      </c>
    </row>
    <row r="145" customFormat="false" ht="18" hidden="false" customHeight="true" outlineLevel="0" collapsed="false">
      <c r="A145" s="251" t="n">
        <v>139</v>
      </c>
      <c r="B145" s="266" t="str">
        <f aca="false">IF(E145&lt;&gt;"",(IF(E145&gt;G145,"W",IF(E145=G145,"D","L"))),"")</f>
        <v/>
      </c>
      <c r="C145" s="266"/>
      <c r="D145" s="253"/>
      <c r="E145" s="254"/>
      <c r="F145" s="255" t="s">
        <v>399</v>
      </c>
      <c r="G145" s="256"/>
      <c r="H145" s="257" t="n">
        <f aca="false">SUM(K145+N145+Q145)</f>
        <v>0</v>
      </c>
      <c r="I145" s="255" t="s">
        <v>399</v>
      </c>
      <c r="J145" s="258" t="n">
        <f aca="false">SUM(M145+P145+S145)</f>
        <v>0</v>
      </c>
      <c r="K145" s="259"/>
      <c r="L145" s="255" t="s">
        <v>399</v>
      </c>
      <c r="M145" s="260"/>
      <c r="N145" s="261"/>
      <c r="O145" s="255" t="s">
        <v>399</v>
      </c>
      <c r="P145" s="260"/>
      <c r="Q145" s="261"/>
      <c r="R145" s="255" t="s">
        <v>399</v>
      </c>
      <c r="S145" s="260"/>
      <c r="T145" s="262"/>
      <c r="U145" s="263" t="s">
        <v>400</v>
      </c>
      <c r="V145" s="262"/>
      <c r="W145" s="263" t="s">
        <v>400</v>
      </c>
      <c r="X145" s="262"/>
      <c r="Y145" s="264" t="s">
        <v>407</v>
      </c>
      <c r="Z145" s="265"/>
      <c r="AA145" s="11"/>
      <c r="AB145" s="11" t="n">
        <f aca="false">FALSE()</f>
        <v>0</v>
      </c>
      <c r="AC145" s="11" t="n">
        <f aca="false">FALSE()</f>
        <v>0</v>
      </c>
      <c r="AD145" s="11" t="n">
        <f aca="false">FALSE()</f>
        <v>0</v>
      </c>
    </row>
    <row r="146" customFormat="false" ht="18" hidden="false" customHeight="true" outlineLevel="0" collapsed="false">
      <c r="A146" s="251" t="n">
        <v>140</v>
      </c>
      <c r="B146" s="266" t="str">
        <f aca="false">IF(E146&lt;&gt;"",(IF(E146&gt;G146,"W",IF(E146=G146,"D","L"))),"")</f>
        <v/>
      </c>
      <c r="C146" s="266"/>
      <c r="D146" s="253"/>
      <c r="E146" s="254"/>
      <c r="F146" s="255" t="s">
        <v>399</v>
      </c>
      <c r="G146" s="256"/>
      <c r="H146" s="257" t="n">
        <f aca="false">SUM(K146+N146+Q146)</f>
        <v>0</v>
      </c>
      <c r="I146" s="255" t="s">
        <v>399</v>
      </c>
      <c r="J146" s="258" t="n">
        <f aca="false">SUM(M146+P146+S146)</f>
        <v>0</v>
      </c>
      <c r="K146" s="259"/>
      <c r="L146" s="255" t="s">
        <v>399</v>
      </c>
      <c r="M146" s="260"/>
      <c r="N146" s="261"/>
      <c r="O146" s="255" t="s">
        <v>399</v>
      </c>
      <c r="P146" s="260"/>
      <c r="Q146" s="261"/>
      <c r="R146" s="255" t="s">
        <v>399</v>
      </c>
      <c r="S146" s="260"/>
      <c r="T146" s="262"/>
      <c r="U146" s="263" t="s">
        <v>400</v>
      </c>
      <c r="V146" s="262"/>
      <c r="W146" s="263" t="s">
        <v>400</v>
      </c>
      <c r="X146" s="262"/>
      <c r="Y146" s="264" t="s">
        <v>407</v>
      </c>
      <c r="Z146" s="265"/>
      <c r="AA146" s="11"/>
      <c r="AB146" s="11" t="n">
        <f aca="false">FALSE()</f>
        <v>0</v>
      </c>
      <c r="AC146" s="11" t="n">
        <f aca="false">FALSE()</f>
        <v>0</v>
      </c>
      <c r="AD146" s="11" t="n">
        <f aca="false">FALSE()</f>
        <v>0</v>
      </c>
    </row>
    <row r="147" customFormat="false" ht="18" hidden="false" customHeight="true" outlineLevel="0" collapsed="false">
      <c r="A147" s="251" t="n">
        <v>141</v>
      </c>
      <c r="B147" s="266" t="str">
        <f aca="false">IF(E147&lt;&gt;"",(IF(E147&gt;G147,"W",IF(E147=G147,"D","L"))),"")</f>
        <v/>
      </c>
      <c r="C147" s="266"/>
      <c r="D147" s="253"/>
      <c r="E147" s="254"/>
      <c r="F147" s="255" t="s">
        <v>399</v>
      </c>
      <c r="G147" s="256"/>
      <c r="H147" s="257" t="n">
        <f aca="false">SUM(K147+N147+Q147)</f>
        <v>0</v>
      </c>
      <c r="I147" s="255" t="s">
        <v>399</v>
      </c>
      <c r="J147" s="258" t="n">
        <f aca="false">SUM(M147+P147+S147)</f>
        <v>0</v>
      </c>
      <c r="K147" s="259"/>
      <c r="L147" s="255" t="s">
        <v>399</v>
      </c>
      <c r="M147" s="260"/>
      <c r="N147" s="261"/>
      <c r="O147" s="255" t="s">
        <v>399</v>
      </c>
      <c r="P147" s="260"/>
      <c r="Q147" s="261"/>
      <c r="R147" s="255" t="s">
        <v>399</v>
      </c>
      <c r="S147" s="260"/>
      <c r="T147" s="262"/>
      <c r="U147" s="263" t="s">
        <v>400</v>
      </c>
      <c r="V147" s="262"/>
      <c r="W147" s="263" t="s">
        <v>400</v>
      </c>
      <c r="X147" s="262"/>
      <c r="Y147" s="264" t="s">
        <v>407</v>
      </c>
      <c r="Z147" s="265"/>
      <c r="AA147" s="11"/>
      <c r="AB147" s="11" t="n">
        <f aca="false">FALSE()</f>
        <v>0</v>
      </c>
      <c r="AC147" s="11" t="n">
        <f aca="false">FALSE()</f>
        <v>0</v>
      </c>
      <c r="AD147" s="11" t="n">
        <f aca="false">FALSE()</f>
        <v>0</v>
      </c>
    </row>
    <row r="148" customFormat="false" ht="18" hidden="false" customHeight="true" outlineLevel="0" collapsed="false">
      <c r="A148" s="251" t="n">
        <v>142</v>
      </c>
      <c r="B148" s="266" t="str">
        <f aca="false">IF(E148&lt;&gt;"",(IF(E148&gt;G148,"W",IF(E148=G148,"D","L"))),"")</f>
        <v/>
      </c>
      <c r="C148" s="266"/>
      <c r="D148" s="253"/>
      <c r="E148" s="254"/>
      <c r="F148" s="255" t="s">
        <v>399</v>
      </c>
      <c r="G148" s="256"/>
      <c r="H148" s="257" t="n">
        <f aca="false">SUM(K148+N148+Q148)</f>
        <v>0</v>
      </c>
      <c r="I148" s="255" t="s">
        <v>399</v>
      </c>
      <c r="J148" s="258" t="n">
        <f aca="false">SUM(M148+P148+S148)</f>
        <v>0</v>
      </c>
      <c r="K148" s="259"/>
      <c r="L148" s="255" t="s">
        <v>399</v>
      </c>
      <c r="M148" s="260"/>
      <c r="N148" s="261"/>
      <c r="O148" s="255" t="s">
        <v>399</v>
      </c>
      <c r="P148" s="260"/>
      <c r="Q148" s="261"/>
      <c r="R148" s="255" t="s">
        <v>399</v>
      </c>
      <c r="S148" s="260"/>
      <c r="T148" s="262"/>
      <c r="U148" s="263" t="s">
        <v>400</v>
      </c>
      <c r="V148" s="262"/>
      <c r="W148" s="263" t="s">
        <v>400</v>
      </c>
      <c r="X148" s="262"/>
      <c r="Y148" s="264" t="s">
        <v>407</v>
      </c>
      <c r="Z148" s="265"/>
      <c r="AA148" s="11"/>
      <c r="AB148" s="11" t="n">
        <f aca="false">FALSE()</f>
        <v>0</v>
      </c>
      <c r="AC148" s="11" t="n">
        <f aca="false">FALSE()</f>
        <v>0</v>
      </c>
      <c r="AD148" s="11" t="n">
        <f aca="false">FALSE()</f>
        <v>0</v>
      </c>
    </row>
    <row r="149" customFormat="false" ht="18" hidden="false" customHeight="true" outlineLevel="0" collapsed="false">
      <c r="A149" s="251" t="n">
        <v>143</v>
      </c>
      <c r="B149" s="266" t="str">
        <f aca="false">IF(E149&lt;&gt;"",(IF(E149&gt;G149,"W",IF(E149=G149,"D","L"))),"")</f>
        <v/>
      </c>
      <c r="C149" s="266"/>
      <c r="D149" s="253"/>
      <c r="E149" s="254"/>
      <c r="F149" s="255" t="s">
        <v>399</v>
      </c>
      <c r="G149" s="256"/>
      <c r="H149" s="257" t="n">
        <f aca="false">SUM(K149+N149+Q149)</f>
        <v>0</v>
      </c>
      <c r="I149" s="255" t="s">
        <v>399</v>
      </c>
      <c r="J149" s="258" t="n">
        <f aca="false">SUM(M149+P149+S149)</f>
        <v>0</v>
      </c>
      <c r="K149" s="259"/>
      <c r="L149" s="255" t="s">
        <v>399</v>
      </c>
      <c r="M149" s="260"/>
      <c r="N149" s="261"/>
      <c r="O149" s="255" t="s">
        <v>399</v>
      </c>
      <c r="P149" s="260"/>
      <c r="Q149" s="261"/>
      <c r="R149" s="255" t="s">
        <v>399</v>
      </c>
      <c r="S149" s="260"/>
      <c r="T149" s="262"/>
      <c r="U149" s="263" t="s">
        <v>400</v>
      </c>
      <c r="V149" s="262"/>
      <c r="W149" s="263" t="s">
        <v>400</v>
      </c>
      <c r="X149" s="262"/>
      <c r="Y149" s="264" t="s">
        <v>407</v>
      </c>
      <c r="Z149" s="265"/>
      <c r="AA149" s="11"/>
      <c r="AB149" s="11" t="n">
        <f aca="false">FALSE()</f>
        <v>0</v>
      </c>
      <c r="AC149" s="11" t="n">
        <f aca="false">FALSE()</f>
        <v>0</v>
      </c>
      <c r="AD149" s="11" t="n">
        <f aca="false">FALSE()</f>
        <v>0</v>
      </c>
    </row>
    <row r="150" customFormat="false" ht="18" hidden="false" customHeight="true" outlineLevel="0" collapsed="false">
      <c r="A150" s="251" t="n">
        <v>144</v>
      </c>
      <c r="B150" s="266" t="str">
        <f aca="false">IF(E150&lt;&gt;"",(IF(E150&gt;G150,"W",IF(E150=G150,"D","L"))),"")</f>
        <v/>
      </c>
      <c r="C150" s="266"/>
      <c r="D150" s="253"/>
      <c r="E150" s="254"/>
      <c r="F150" s="255" t="s">
        <v>399</v>
      </c>
      <c r="G150" s="256"/>
      <c r="H150" s="257" t="n">
        <f aca="false">SUM(K150+N150+Q150)</f>
        <v>0</v>
      </c>
      <c r="I150" s="255" t="s">
        <v>399</v>
      </c>
      <c r="J150" s="258" t="n">
        <f aca="false">SUM(M150+P150+S150)</f>
        <v>0</v>
      </c>
      <c r="K150" s="259"/>
      <c r="L150" s="255" t="s">
        <v>399</v>
      </c>
      <c r="M150" s="260"/>
      <c r="N150" s="261"/>
      <c r="O150" s="255" t="s">
        <v>399</v>
      </c>
      <c r="P150" s="260"/>
      <c r="Q150" s="261"/>
      <c r="R150" s="255" t="s">
        <v>399</v>
      </c>
      <c r="S150" s="260"/>
      <c r="T150" s="262"/>
      <c r="U150" s="263" t="s">
        <v>400</v>
      </c>
      <c r="V150" s="262"/>
      <c r="W150" s="263" t="s">
        <v>400</v>
      </c>
      <c r="X150" s="262"/>
      <c r="Y150" s="264" t="s">
        <v>407</v>
      </c>
      <c r="Z150" s="265"/>
      <c r="AA150" s="11"/>
      <c r="AB150" s="11" t="n">
        <f aca="false">FALSE()</f>
        <v>0</v>
      </c>
      <c r="AC150" s="11" t="n">
        <f aca="false">FALSE()</f>
        <v>0</v>
      </c>
      <c r="AD150" s="11" t="n">
        <f aca="false">FALSE()</f>
        <v>0</v>
      </c>
    </row>
    <row r="151" customFormat="false" ht="18" hidden="false" customHeight="true" outlineLevel="0" collapsed="false">
      <c r="A151" s="251" t="n">
        <v>145</v>
      </c>
      <c r="B151" s="266" t="str">
        <f aca="false">IF(E151&lt;&gt;"",(IF(E151&gt;G151,"W",IF(E151=G151,"D","L"))),"")</f>
        <v/>
      </c>
      <c r="C151" s="266"/>
      <c r="D151" s="253"/>
      <c r="E151" s="254"/>
      <c r="F151" s="255" t="s">
        <v>399</v>
      </c>
      <c r="G151" s="256"/>
      <c r="H151" s="257" t="n">
        <f aca="false">SUM(K151+N151+Q151)</f>
        <v>0</v>
      </c>
      <c r="I151" s="255" t="s">
        <v>399</v>
      </c>
      <c r="J151" s="258" t="n">
        <f aca="false">SUM(M151+P151+S151)</f>
        <v>0</v>
      </c>
      <c r="K151" s="259"/>
      <c r="L151" s="255" t="s">
        <v>399</v>
      </c>
      <c r="M151" s="260"/>
      <c r="N151" s="261"/>
      <c r="O151" s="255" t="s">
        <v>399</v>
      </c>
      <c r="P151" s="260"/>
      <c r="Q151" s="261"/>
      <c r="R151" s="255" t="s">
        <v>399</v>
      </c>
      <c r="S151" s="260"/>
      <c r="T151" s="262"/>
      <c r="U151" s="263" t="s">
        <v>400</v>
      </c>
      <c r="V151" s="262"/>
      <c r="W151" s="263" t="s">
        <v>400</v>
      </c>
      <c r="X151" s="262"/>
      <c r="Y151" s="264" t="s">
        <v>407</v>
      </c>
      <c r="Z151" s="265"/>
      <c r="AA151" s="11"/>
      <c r="AB151" s="11" t="n">
        <f aca="false">FALSE()</f>
        <v>0</v>
      </c>
      <c r="AC151" s="11" t="n">
        <f aca="false">FALSE()</f>
        <v>0</v>
      </c>
      <c r="AD151" s="11" t="n">
        <f aca="false">FALSE()</f>
        <v>0</v>
      </c>
    </row>
    <row r="152" customFormat="false" ht="18" hidden="false" customHeight="true" outlineLevel="0" collapsed="false">
      <c r="A152" s="251" t="n">
        <v>146</v>
      </c>
      <c r="B152" s="266" t="str">
        <f aca="false">IF(E152&lt;&gt;"",(IF(E152&gt;G152,"W",IF(E152=G152,"D","L"))),"")</f>
        <v/>
      </c>
      <c r="C152" s="266"/>
      <c r="D152" s="253"/>
      <c r="E152" s="254"/>
      <c r="F152" s="255" t="s">
        <v>399</v>
      </c>
      <c r="G152" s="256"/>
      <c r="H152" s="257" t="n">
        <f aca="false">SUM(K152+N152+Q152)</f>
        <v>0</v>
      </c>
      <c r="I152" s="255" t="s">
        <v>399</v>
      </c>
      <c r="J152" s="258" t="n">
        <f aca="false">SUM(M152+P152+S152)</f>
        <v>0</v>
      </c>
      <c r="K152" s="259"/>
      <c r="L152" s="255" t="s">
        <v>399</v>
      </c>
      <c r="M152" s="260"/>
      <c r="N152" s="261"/>
      <c r="O152" s="255" t="s">
        <v>399</v>
      </c>
      <c r="P152" s="260"/>
      <c r="Q152" s="261"/>
      <c r="R152" s="255" t="s">
        <v>399</v>
      </c>
      <c r="S152" s="260"/>
      <c r="T152" s="262"/>
      <c r="U152" s="263" t="s">
        <v>400</v>
      </c>
      <c r="V152" s="262"/>
      <c r="W152" s="263" t="s">
        <v>400</v>
      </c>
      <c r="X152" s="262"/>
      <c r="Y152" s="264" t="s">
        <v>407</v>
      </c>
      <c r="Z152" s="265"/>
      <c r="AA152" s="11"/>
      <c r="AB152" s="11" t="n">
        <f aca="false">FALSE()</f>
        <v>0</v>
      </c>
      <c r="AC152" s="11" t="n">
        <f aca="false">FALSE()</f>
        <v>0</v>
      </c>
      <c r="AD152" s="11" t="n">
        <f aca="false">FALSE()</f>
        <v>0</v>
      </c>
    </row>
    <row r="153" customFormat="false" ht="18" hidden="false" customHeight="true" outlineLevel="0" collapsed="false">
      <c r="A153" s="251" t="n">
        <v>147</v>
      </c>
      <c r="B153" s="266" t="str">
        <f aca="false">IF(E153&lt;&gt;"",(IF(E153&gt;G153,"W",IF(E153=G153,"D","L"))),"")</f>
        <v/>
      </c>
      <c r="C153" s="266"/>
      <c r="D153" s="253"/>
      <c r="E153" s="254"/>
      <c r="F153" s="255" t="s">
        <v>399</v>
      </c>
      <c r="G153" s="256"/>
      <c r="H153" s="257" t="n">
        <f aca="false">SUM(K153+N153+Q153)</f>
        <v>0</v>
      </c>
      <c r="I153" s="255" t="s">
        <v>399</v>
      </c>
      <c r="J153" s="258" t="n">
        <f aca="false">SUM(M153+P153+S153)</f>
        <v>0</v>
      </c>
      <c r="K153" s="259"/>
      <c r="L153" s="255" t="s">
        <v>399</v>
      </c>
      <c r="M153" s="260"/>
      <c r="N153" s="261"/>
      <c r="O153" s="255" t="s">
        <v>399</v>
      </c>
      <c r="P153" s="260"/>
      <c r="Q153" s="261"/>
      <c r="R153" s="255" t="s">
        <v>399</v>
      </c>
      <c r="S153" s="260"/>
      <c r="T153" s="262"/>
      <c r="U153" s="263" t="s">
        <v>400</v>
      </c>
      <c r="V153" s="262"/>
      <c r="W153" s="263" t="s">
        <v>400</v>
      </c>
      <c r="X153" s="262"/>
      <c r="Y153" s="264" t="s">
        <v>407</v>
      </c>
      <c r="Z153" s="265"/>
      <c r="AA153" s="11"/>
      <c r="AB153" s="11" t="n">
        <f aca="false">FALSE()</f>
        <v>0</v>
      </c>
      <c r="AC153" s="11" t="n">
        <f aca="false">FALSE()</f>
        <v>0</v>
      </c>
      <c r="AD153" s="11" t="n">
        <f aca="false">FALSE()</f>
        <v>0</v>
      </c>
    </row>
    <row r="154" customFormat="false" ht="18" hidden="false" customHeight="true" outlineLevel="0" collapsed="false">
      <c r="A154" s="251" t="n">
        <v>148</v>
      </c>
      <c r="B154" s="266" t="str">
        <f aca="false">IF(E154&lt;&gt;"",(IF(E154&gt;G154,"W",IF(E154=G154,"D","L"))),"")</f>
        <v/>
      </c>
      <c r="C154" s="266"/>
      <c r="D154" s="253"/>
      <c r="E154" s="254"/>
      <c r="F154" s="255" t="s">
        <v>399</v>
      </c>
      <c r="G154" s="256"/>
      <c r="H154" s="257" t="n">
        <f aca="false">SUM(K154+N154+Q154)</f>
        <v>0</v>
      </c>
      <c r="I154" s="255" t="s">
        <v>399</v>
      </c>
      <c r="J154" s="258" t="n">
        <f aca="false">SUM(M154+P154+S154)</f>
        <v>0</v>
      </c>
      <c r="K154" s="259"/>
      <c r="L154" s="255" t="s">
        <v>399</v>
      </c>
      <c r="M154" s="260"/>
      <c r="N154" s="261"/>
      <c r="O154" s="255" t="s">
        <v>399</v>
      </c>
      <c r="P154" s="260"/>
      <c r="Q154" s="261"/>
      <c r="R154" s="255" t="s">
        <v>399</v>
      </c>
      <c r="S154" s="260"/>
      <c r="T154" s="262"/>
      <c r="U154" s="263" t="s">
        <v>400</v>
      </c>
      <c r="V154" s="262"/>
      <c r="W154" s="263" t="s">
        <v>400</v>
      </c>
      <c r="X154" s="262"/>
      <c r="Y154" s="264" t="s">
        <v>407</v>
      </c>
      <c r="Z154" s="265"/>
      <c r="AA154" s="11"/>
      <c r="AB154" s="11" t="n">
        <f aca="false">FALSE()</f>
        <v>0</v>
      </c>
      <c r="AC154" s="11" t="n">
        <f aca="false">FALSE()</f>
        <v>0</v>
      </c>
      <c r="AD154" s="11" t="n">
        <f aca="false">FALSE()</f>
        <v>0</v>
      </c>
    </row>
    <row r="155" customFormat="false" ht="18" hidden="false" customHeight="true" outlineLevel="0" collapsed="false">
      <c r="A155" s="251" t="n">
        <v>149</v>
      </c>
      <c r="B155" s="266" t="str">
        <f aca="false">IF(E155&lt;&gt;"",(IF(E155&gt;G155,"W",IF(E155=G155,"D","L"))),"")</f>
        <v/>
      </c>
      <c r="C155" s="266"/>
      <c r="D155" s="253"/>
      <c r="E155" s="254"/>
      <c r="F155" s="255" t="s">
        <v>399</v>
      </c>
      <c r="G155" s="256"/>
      <c r="H155" s="257" t="n">
        <f aca="false">SUM(K155+N155+Q155)</f>
        <v>0</v>
      </c>
      <c r="I155" s="255" t="s">
        <v>399</v>
      </c>
      <c r="J155" s="258" t="n">
        <f aca="false">SUM(M155+P155+S155)</f>
        <v>0</v>
      </c>
      <c r="K155" s="259"/>
      <c r="L155" s="255" t="s">
        <v>399</v>
      </c>
      <c r="M155" s="260"/>
      <c r="N155" s="261"/>
      <c r="O155" s="255" t="s">
        <v>399</v>
      </c>
      <c r="P155" s="260"/>
      <c r="Q155" s="261"/>
      <c r="R155" s="255" t="s">
        <v>399</v>
      </c>
      <c r="S155" s="260"/>
      <c r="T155" s="262"/>
      <c r="U155" s="263" t="s">
        <v>400</v>
      </c>
      <c r="V155" s="262"/>
      <c r="W155" s="263" t="s">
        <v>400</v>
      </c>
      <c r="X155" s="262"/>
      <c r="Y155" s="264" t="s">
        <v>407</v>
      </c>
      <c r="Z155" s="265"/>
      <c r="AA155" s="11"/>
      <c r="AB155" s="11" t="n">
        <f aca="false">FALSE()</f>
        <v>0</v>
      </c>
      <c r="AC155" s="11" t="n">
        <f aca="false">FALSE()</f>
        <v>0</v>
      </c>
      <c r="AD155" s="11" t="n">
        <f aca="false">FALSE()</f>
        <v>0</v>
      </c>
    </row>
    <row r="156" customFormat="false" ht="18" hidden="false" customHeight="true" outlineLevel="0" collapsed="false">
      <c r="A156" s="251" t="n">
        <v>150</v>
      </c>
      <c r="B156" s="266" t="str">
        <f aca="false">IF(E156&lt;&gt;"",(IF(E156&gt;G156,"W",IF(E156=G156,"D","L"))),"")</f>
        <v/>
      </c>
      <c r="C156" s="266"/>
      <c r="D156" s="253"/>
      <c r="E156" s="254"/>
      <c r="F156" s="255" t="s">
        <v>399</v>
      </c>
      <c r="G156" s="256"/>
      <c r="H156" s="257" t="n">
        <f aca="false">SUM(K156+N156+Q156)</f>
        <v>0</v>
      </c>
      <c r="I156" s="255" t="s">
        <v>399</v>
      </c>
      <c r="J156" s="258" t="n">
        <f aca="false">SUM(M156+P156+S156)</f>
        <v>0</v>
      </c>
      <c r="K156" s="259"/>
      <c r="L156" s="255" t="s">
        <v>399</v>
      </c>
      <c r="M156" s="260"/>
      <c r="N156" s="261"/>
      <c r="O156" s="255" t="s">
        <v>399</v>
      </c>
      <c r="P156" s="260"/>
      <c r="Q156" s="261"/>
      <c r="R156" s="255" t="s">
        <v>399</v>
      </c>
      <c r="S156" s="260"/>
      <c r="T156" s="262"/>
      <c r="U156" s="263" t="s">
        <v>400</v>
      </c>
      <c r="V156" s="262"/>
      <c r="W156" s="263" t="s">
        <v>400</v>
      </c>
      <c r="X156" s="262"/>
      <c r="Y156" s="264" t="s">
        <v>407</v>
      </c>
      <c r="Z156" s="265"/>
      <c r="AA156" s="11"/>
      <c r="AB156" s="11" t="n">
        <f aca="false">FALSE()</f>
        <v>0</v>
      </c>
      <c r="AC156" s="11" t="n">
        <f aca="false">FALSE()</f>
        <v>0</v>
      </c>
      <c r="AD156" s="11" t="n">
        <f aca="false">FALSE()</f>
        <v>0</v>
      </c>
    </row>
    <row r="157" customFormat="false" ht="18" hidden="false" customHeight="true" outlineLevel="0" collapsed="false">
      <c r="A157" s="251" t="n">
        <v>151</v>
      </c>
      <c r="B157" s="266" t="str">
        <f aca="false">IF(E157&lt;&gt;"",(IF(E157&gt;G157,"W",IF(E157=G157,"D","L"))),"")</f>
        <v/>
      </c>
      <c r="C157" s="266"/>
      <c r="D157" s="253"/>
      <c r="E157" s="254"/>
      <c r="F157" s="255" t="s">
        <v>399</v>
      </c>
      <c r="G157" s="256"/>
      <c r="H157" s="257" t="n">
        <f aca="false">SUM(K157+N157+Q157)</f>
        <v>0</v>
      </c>
      <c r="I157" s="255" t="s">
        <v>399</v>
      </c>
      <c r="J157" s="258" t="n">
        <f aca="false">SUM(M157+P157+S157)</f>
        <v>0</v>
      </c>
      <c r="K157" s="259"/>
      <c r="L157" s="255" t="s">
        <v>399</v>
      </c>
      <c r="M157" s="260"/>
      <c r="N157" s="261"/>
      <c r="O157" s="255" t="s">
        <v>399</v>
      </c>
      <c r="P157" s="260"/>
      <c r="Q157" s="261"/>
      <c r="R157" s="255" t="s">
        <v>399</v>
      </c>
      <c r="S157" s="260"/>
      <c r="T157" s="262"/>
      <c r="U157" s="263" t="s">
        <v>400</v>
      </c>
      <c r="V157" s="262"/>
      <c r="W157" s="263" t="s">
        <v>400</v>
      </c>
      <c r="X157" s="262"/>
      <c r="Y157" s="264" t="s">
        <v>407</v>
      </c>
      <c r="Z157" s="265"/>
      <c r="AA157" s="11"/>
      <c r="AB157" s="11" t="n">
        <f aca="false">FALSE()</f>
        <v>0</v>
      </c>
      <c r="AC157" s="11" t="n">
        <f aca="false">FALSE()</f>
        <v>0</v>
      </c>
      <c r="AD157" s="11" t="n">
        <f aca="false">FALSE()</f>
        <v>0</v>
      </c>
    </row>
    <row r="158" customFormat="false" ht="18" hidden="false" customHeight="true" outlineLevel="0" collapsed="false">
      <c r="A158" s="251" t="n">
        <v>152</v>
      </c>
      <c r="B158" s="266" t="str">
        <f aca="false">IF(E158&lt;&gt;"",(IF(E158&gt;G158,"W",IF(E158=G158,"D","L"))),"")</f>
        <v/>
      </c>
      <c r="C158" s="266"/>
      <c r="D158" s="253"/>
      <c r="E158" s="254"/>
      <c r="F158" s="255" t="s">
        <v>399</v>
      </c>
      <c r="G158" s="256"/>
      <c r="H158" s="257" t="n">
        <f aca="false">SUM(K158+N158+Q158)</f>
        <v>0</v>
      </c>
      <c r="I158" s="255" t="s">
        <v>399</v>
      </c>
      <c r="J158" s="258" t="n">
        <f aca="false">SUM(M158+P158+S158)</f>
        <v>0</v>
      </c>
      <c r="K158" s="259"/>
      <c r="L158" s="255" t="s">
        <v>399</v>
      </c>
      <c r="M158" s="260"/>
      <c r="N158" s="261"/>
      <c r="O158" s="255" t="s">
        <v>399</v>
      </c>
      <c r="P158" s="260"/>
      <c r="Q158" s="261"/>
      <c r="R158" s="255" t="s">
        <v>399</v>
      </c>
      <c r="S158" s="260"/>
      <c r="T158" s="262"/>
      <c r="U158" s="263" t="s">
        <v>400</v>
      </c>
      <c r="V158" s="262"/>
      <c r="W158" s="263" t="s">
        <v>400</v>
      </c>
      <c r="X158" s="262"/>
      <c r="Y158" s="264" t="s">
        <v>407</v>
      </c>
      <c r="Z158" s="265"/>
      <c r="AA158" s="11"/>
      <c r="AB158" s="11" t="n">
        <f aca="false">FALSE()</f>
        <v>0</v>
      </c>
      <c r="AC158" s="11" t="n">
        <f aca="false">FALSE()</f>
        <v>0</v>
      </c>
      <c r="AD158" s="11" t="n">
        <f aca="false">FALSE()</f>
        <v>0</v>
      </c>
    </row>
    <row r="159" customFormat="false" ht="18" hidden="false" customHeight="true" outlineLevel="0" collapsed="false">
      <c r="A159" s="251" t="n">
        <v>153</v>
      </c>
      <c r="B159" s="266" t="str">
        <f aca="false">IF(E159&lt;&gt;"",(IF(E159&gt;G159,"W",IF(E159=G159,"D","L"))),"")</f>
        <v/>
      </c>
      <c r="C159" s="266"/>
      <c r="D159" s="253"/>
      <c r="E159" s="254"/>
      <c r="F159" s="255" t="s">
        <v>399</v>
      </c>
      <c r="G159" s="256"/>
      <c r="H159" s="257" t="n">
        <f aca="false">SUM(K159+N159+Q159)</f>
        <v>0</v>
      </c>
      <c r="I159" s="255" t="s">
        <v>399</v>
      </c>
      <c r="J159" s="258" t="n">
        <f aca="false">SUM(M159+P159+S159)</f>
        <v>0</v>
      </c>
      <c r="K159" s="259"/>
      <c r="L159" s="255" t="s">
        <v>399</v>
      </c>
      <c r="M159" s="260"/>
      <c r="N159" s="261"/>
      <c r="O159" s="255" t="s">
        <v>399</v>
      </c>
      <c r="P159" s="260"/>
      <c r="Q159" s="261"/>
      <c r="R159" s="255" t="s">
        <v>399</v>
      </c>
      <c r="S159" s="260"/>
      <c r="T159" s="262"/>
      <c r="U159" s="263" t="s">
        <v>400</v>
      </c>
      <c r="V159" s="262"/>
      <c r="W159" s="263" t="s">
        <v>400</v>
      </c>
      <c r="X159" s="262"/>
      <c r="Y159" s="264" t="s">
        <v>407</v>
      </c>
      <c r="Z159" s="265"/>
      <c r="AA159" s="11"/>
      <c r="AB159" s="11" t="n">
        <f aca="false">FALSE()</f>
        <v>0</v>
      </c>
      <c r="AC159" s="11" t="n">
        <f aca="false">FALSE()</f>
        <v>0</v>
      </c>
      <c r="AD159" s="11" t="n">
        <f aca="false">FALSE()</f>
        <v>0</v>
      </c>
    </row>
    <row r="160" customFormat="false" ht="18" hidden="false" customHeight="true" outlineLevel="0" collapsed="false">
      <c r="A160" s="251" t="n">
        <v>154</v>
      </c>
      <c r="B160" s="266" t="str">
        <f aca="false">IF(E160&lt;&gt;"",(IF(E160&gt;G160,"W",IF(E160=G160,"D","L"))),"")</f>
        <v/>
      </c>
      <c r="C160" s="266"/>
      <c r="D160" s="253"/>
      <c r="E160" s="254"/>
      <c r="F160" s="255" t="s">
        <v>399</v>
      </c>
      <c r="G160" s="256"/>
      <c r="H160" s="257" t="n">
        <f aca="false">SUM(K160+N160+Q160)</f>
        <v>0</v>
      </c>
      <c r="I160" s="255" t="s">
        <v>399</v>
      </c>
      <c r="J160" s="258" t="n">
        <f aca="false">SUM(M160+P160+S160)</f>
        <v>0</v>
      </c>
      <c r="K160" s="259"/>
      <c r="L160" s="255" t="s">
        <v>399</v>
      </c>
      <c r="M160" s="260"/>
      <c r="N160" s="261"/>
      <c r="O160" s="255" t="s">
        <v>399</v>
      </c>
      <c r="P160" s="260"/>
      <c r="Q160" s="261"/>
      <c r="R160" s="255" t="s">
        <v>399</v>
      </c>
      <c r="S160" s="260"/>
      <c r="T160" s="262"/>
      <c r="U160" s="263" t="s">
        <v>400</v>
      </c>
      <c r="V160" s="262"/>
      <c r="W160" s="263" t="s">
        <v>400</v>
      </c>
      <c r="X160" s="262"/>
      <c r="Y160" s="264" t="s">
        <v>407</v>
      </c>
      <c r="Z160" s="265"/>
      <c r="AA160" s="11"/>
      <c r="AB160" s="11" t="n">
        <f aca="false">FALSE()</f>
        <v>0</v>
      </c>
      <c r="AC160" s="11" t="n">
        <f aca="false">FALSE()</f>
        <v>0</v>
      </c>
      <c r="AD160" s="11" t="n">
        <f aca="false">FALSE()</f>
        <v>0</v>
      </c>
    </row>
    <row r="161" customFormat="false" ht="18" hidden="false" customHeight="true" outlineLevel="0" collapsed="false">
      <c r="A161" s="251" t="n">
        <v>155</v>
      </c>
      <c r="B161" s="266" t="str">
        <f aca="false">IF(E161&lt;&gt;"",(IF(E161&gt;G161,"W",IF(E161=G161,"D","L"))),"")</f>
        <v/>
      </c>
      <c r="C161" s="266"/>
      <c r="D161" s="253"/>
      <c r="E161" s="254"/>
      <c r="F161" s="255" t="s">
        <v>399</v>
      </c>
      <c r="G161" s="256"/>
      <c r="H161" s="257" t="n">
        <f aca="false">SUM(K161+N161+Q161)</f>
        <v>0</v>
      </c>
      <c r="I161" s="255" t="s">
        <v>399</v>
      </c>
      <c r="J161" s="258" t="n">
        <f aca="false">SUM(M161+P161+S161)</f>
        <v>0</v>
      </c>
      <c r="K161" s="259"/>
      <c r="L161" s="255" t="s">
        <v>399</v>
      </c>
      <c r="M161" s="260"/>
      <c r="N161" s="261"/>
      <c r="O161" s="255" t="s">
        <v>399</v>
      </c>
      <c r="P161" s="260"/>
      <c r="Q161" s="261"/>
      <c r="R161" s="255" t="s">
        <v>399</v>
      </c>
      <c r="S161" s="260"/>
      <c r="T161" s="262"/>
      <c r="U161" s="263" t="s">
        <v>400</v>
      </c>
      <c r="V161" s="262"/>
      <c r="W161" s="263" t="s">
        <v>400</v>
      </c>
      <c r="X161" s="262"/>
      <c r="Y161" s="264" t="s">
        <v>407</v>
      </c>
      <c r="Z161" s="265"/>
      <c r="AA161" s="11"/>
      <c r="AB161" s="11" t="n">
        <f aca="false">FALSE()</f>
        <v>0</v>
      </c>
      <c r="AC161" s="11" t="n">
        <f aca="false">FALSE()</f>
        <v>0</v>
      </c>
      <c r="AD161" s="11" t="n">
        <f aca="false">FALSE()</f>
        <v>0</v>
      </c>
    </row>
    <row r="162" customFormat="false" ht="18" hidden="false" customHeight="true" outlineLevel="0" collapsed="false">
      <c r="A162" s="251" t="n">
        <v>156</v>
      </c>
      <c r="B162" s="266" t="str">
        <f aca="false">IF(E162&lt;&gt;"",(IF(E162&gt;G162,"W",IF(E162=G162,"D","L"))),"")</f>
        <v/>
      </c>
      <c r="C162" s="266"/>
      <c r="D162" s="253"/>
      <c r="E162" s="254"/>
      <c r="F162" s="255" t="s">
        <v>399</v>
      </c>
      <c r="G162" s="256"/>
      <c r="H162" s="257" t="n">
        <f aca="false">SUM(K162+N162+Q162)</f>
        <v>0</v>
      </c>
      <c r="I162" s="255" t="s">
        <v>399</v>
      </c>
      <c r="J162" s="258" t="n">
        <f aca="false">SUM(M162+P162+S162)</f>
        <v>0</v>
      </c>
      <c r="K162" s="259"/>
      <c r="L162" s="255" t="s">
        <v>399</v>
      </c>
      <c r="M162" s="260"/>
      <c r="N162" s="261"/>
      <c r="O162" s="255" t="s">
        <v>399</v>
      </c>
      <c r="P162" s="260"/>
      <c r="Q162" s="261"/>
      <c r="R162" s="255" t="s">
        <v>399</v>
      </c>
      <c r="S162" s="260"/>
      <c r="T162" s="262"/>
      <c r="U162" s="263" t="s">
        <v>400</v>
      </c>
      <c r="V162" s="262"/>
      <c r="W162" s="263" t="s">
        <v>400</v>
      </c>
      <c r="X162" s="262"/>
      <c r="Y162" s="264" t="s">
        <v>407</v>
      </c>
      <c r="Z162" s="265"/>
      <c r="AA162" s="11"/>
      <c r="AB162" s="11" t="n">
        <f aca="false">FALSE()</f>
        <v>0</v>
      </c>
      <c r="AC162" s="11" t="n">
        <f aca="false">FALSE()</f>
        <v>0</v>
      </c>
      <c r="AD162" s="11" t="n">
        <f aca="false">FALSE()</f>
        <v>0</v>
      </c>
    </row>
    <row r="163" customFormat="false" ht="18" hidden="false" customHeight="true" outlineLevel="0" collapsed="false">
      <c r="A163" s="251" t="n">
        <v>157</v>
      </c>
      <c r="B163" s="266" t="str">
        <f aca="false">IF(E163&lt;&gt;"",(IF(E163&gt;G163,"W",IF(E163=G163,"D","L"))),"")</f>
        <v/>
      </c>
      <c r="C163" s="266"/>
      <c r="D163" s="253"/>
      <c r="E163" s="254"/>
      <c r="F163" s="255" t="s">
        <v>399</v>
      </c>
      <c r="G163" s="256"/>
      <c r="H163" s="257" t="n">
        <f aca="false">SUM(K163+N163+Q163)</f>
        <v>0</v>
      </c>
      <c r="I163" s="255" t="s">
        <v>399</v>
      </c>
      <c r="J163" s="258" t="n">
        <f aca="false">SUM(M163+P163+S163)</f>
        <v>0</v>
      </c>
      <c r="K163" s="259"/>
      <c r="L163" s="255" t="s">
        <v>399</v>
      </c>
      <c r="M163" s="260"/>
      <c r="N163" s="261"/>
      <c r="O163" s="255" t="s">
        <v>399</v>
      </c>
      <c r="P163" s="260"/>
      <c r="Q163" s="261"/>
      <c r="R163" s="255" t="s">
        <v>399</v>
      </c>
      <c r="S163" s="260"/>
      <c r="T163" s="262"/>
      <c r="U163" s="263" t="s">
        <v>400</v>
      </c>
      <c r="V163" s="262"/>
      <c r="W163" s="263" t="s">
        <v>400</v>
      </c>
      <c r="X163" s="262"/>
      <c r="Y163" s="264" t="s">
        <v>407</v>
      </c>
      <c r="Z163" s="265"/>
      <c r="AA163" s="11"/>
      <c r="AB163" s="11" t="n">
        <f aca="false">FALSE()</f>
        <v>0</v>
      </c>
      <c r="AC163" s="11" t="n">
        <f aca="false">FALSE()</f>
        <v>0</v>
      </c>
      <c r="AD163" s="11" t="n">
        <f aca="false">FALSE()</f>
        <v>0</v>
      </c>
    </row>
    <row r="164" customFormat="false" ht="18" hidden="false" customHeight="true" outlineLevel="0" collapsed="false">
      <c r="A164" s="251" t="n">
        <v>158</v>
      </c>
      <c r="B164" s="266" t="str">
        <f aca="false">IF(E164&lt;&gt;"",(IF(E164&gt;G164,"W",IF(E164=G164,"D","L"))),"")</f>
        <v/>
      </c>
      <c r="C164" s="266"/>
      <c r="D164" s="253"/>
      <c r="E164" s="254"/>
      <c r="F164" s="255" t="s">
        <v>399</v>
      </c>
      <c r="G164" s="256"/>
      <c r="H164" s="257" t="n">
        <f aca="false">SUM(K164+N164+Q164)</f>
        <v>0</v>
      </c>
      <c r="I164" s="255" t="s">
        <v>399</v>
      </c>
      <c r="J164" s="258" t="n">
        <f aca="false">SUM(M164+P164+S164)</f>
        <v>0</v>
      </c>
      <c r="K164" s="259"/>
      <c r="L164" s="255" t="s">
        <v>399</v>
      </c>
      <c r="M164" s="260"/>
      <c r="N164" s="261"/>
      <c r="O164" s="255" t="s">
        <v>399</v>
      </c>
      <c r="P164" s="260"/>
      <c r="Q164" s="261"/>
      <c r="R164" s="255" t="s">
        <v>399</v>
      </c>
      <c r="S164" s="260"/>
      <c r="T164" s="262"/>
      <c r="U164" s="263" t="s">
        <v>400</v>
      </c>
      <c r="V164" s="262"/>
      <c r="W164" s="263" t="s">
        <v>400</v>
      </c>
      <c r="X164" s="262"/>
      <c r="Y164" s="264" t="s">
        <v>407</v>
      </c>
      <c r="Z164" s="265"/>
      <c r="AA164" s="11"/>
      <c r="AB164" s="11" t="n">
        <f aca="false">FALSE()</f>
        <v>0</v>
      </c>
      <c r="AC164" s="11" t="n">
        <f aca="false">FALSE()</f>
        <v>0</v>
      </c>
      <c r="AD164" s="11" t="n">
        <f aca="false">FALSE()</f>
        <v>0</v>
      </c>
    </row>
    <row r="165" customFormat="false" ht="18" hidden="false" customHeight="true" outlineLevel="0" collapsed="false">
      <c r="A165" s="251" t="n">
        <v>159</v>
      </c>
      <c r="B165" s="266" t="str">
        <f aca="false">IF(E165&lt;&gt;"",(IF(E165&gt;G165,"W",IF(E165=G165,"D","L"))),"")</f>
        <v/>
      </c>
      <c r="C165" s="266"/>
      <c r="D165" s="253"/>
      <c r="E165" s="254"/>
      <c r="F165" s="255" t="s">
        <v>399</v>
      </c>
      <c r="G165" s="256"/>
      <c r="H165" s="257" t="n">
        <f aca="false">SUM(K165+N165+Q165)</f>
        <v>0</v>
      </c>
      <c r="I165" s="255" t="s">
        <v>399</v>
      </c>
      <c r="J165" s="258" t="n">
        <f aca="false">SUM(M165+P165+S165)</f>
        <v>0</v>
      </c>
      <c r="K165" s="259"/>
      <c r="L165" s="255" t="s">
        <v>399</v>
      </c>
      <c r="M165" s="260"/>
      <c r="N165" s="261"/>
      <c r="O165" s="255" t="s">
        <v>399</v>
      </c>
      <c r="P165" s="260"/>
      <c r="Q165" s="261"/>
      <c r="R165" s="255" t="s">
        <v>399</v>
      </c>
      <c r="S165" s="260"/>
      <c r="T165" s="262"/>
      <c r="U165" s="263" t="s">
        <v>400</v>
      </c>
      <c r="V165" s="262"/>
      <c r="W165" s="263" t="s">
        <v>400</v>
      </c>
      <c r="X165" s="262"/>
      <c r="Y165" s="264" t="s">
        <v>407</v>
      </c>
      <c r="Z165" s="265"/>
      <c r="AA165" s="11"/>
      <c r="AB165" s="11" t="n">
        <f aca="false">FALSE()</f>
        <v>0</v>
      </c>
      <c r="AC165" s="11" t="n">
        <f aca="false">FALSE()</f>
        <v>0</v>
      </c>
      <c r="AD165" s="11" t="n">
        <f aca="false">FALSE()</f>
        <v>0</v>
      </c>
    </row>
    <row r="166" customFormat="false" ht="18" hidden="false" customHeight="true" outlineLevel="0" collapsed="false">
      <c r="A166" s="251" t="n">
        <v>160</v>
      </c>
      <c r="B166" s="266" t="str">
        <f aca="false">IF(E166&lt;&gt;"",(IF(E166&gt;G166,"W",IF(E166=G166,"D","L"))),"")</f>
        <v/>
      </c>
      <c r="C166" s="266"/>
      <c r="D166" s="253"/>
      <c r="E166" s="254"/>
      <c r="F166" s="255" t="s">
        <v>399</v>
      </c>
      <c r="G166" s="256"/>
      <c r="H166" s="257" t="n">
        <f aca="false">SUM(K166+N166+Q166)</f>
        <v>0</v>
      </c>
      <c r="I166" s="255" t="s">
        <v>399</v>
      </c>
      <c r="J166" s="258" t="n">
        <f aca="false">SUM(M166+P166+S166)</f>
        <v>0</v>
      </c>
      <c r="K166" s="259"/>
      <c r="L166" s="255" t="s">
        <v>399</v>
      </c>
      <c r="M166" s="260"/>
      <c r="N166" s="261"/>
      <c r="O166" s="255" t="s">
        <v>399</v>
      </c>
      <c r="P166" s="260"/>
      <c r="Q166" s="261"/>
      <c r="R166" s="255" t="s">
        <v>399</v>
      </c>
      <c r="S166" s="260"/>
      <c r="T166" s="262"/>
      <c r="U166" s="263" t="s">
        <v>400</v>
      </c>
      <c r="V166" s="262"/>
      <c r="W166" s="263" t="s">
        <v>400</v>
      </c>
      <c r="X166" s="262"/>
      <c r="Y166" s="264" t="s">
        <v>407</v>
      </c>
      <c r="Z166" s="265"/>
      <c r="AA166" s="11"/>
      <c r="AB166" s="11" t="n">
        <f aca="false">FALSE()</f>
        <v>0</v>
      </c>
      <c r="AC166" s="11" t="n">
        <f aca="false">FALSE()</f>
        <v>0</v>
      </c>
      <c r="AD166" s="11" t="n">
        <f aca="false">FALSE()</f>
        <v>0</v>
      </c>
    </row>
    <row r="167" customFormat="false" ht="18" hidden="false" customHeight="true" outlineLevel="0" collapsed="false">
      <c r="A167" s="251" t="n">
        <v>161</v>
      </c>
      <c r="B167" s="266" t="str">
        <f aca="false">IF(E167&lt;&gt;"",(IF(E167&gt;G167,"W",IF(E167=G167,"D","L"))),"")</f>
        <v/>
      </c>
      <c r="C167" s="266"/>
      <c r="D167" s="253"/>
      <c r="E167" s="254"/>
      <c r="F167" s="255" t="s">
        <v>399</v>
      </c>
      <c r="G167" s="256"/>
      <c r="H167" s="257" t="n">
        <f aca="false">SUM(K167+N167+Q167)</f>
        <v>0</v>
      </c>
      <c r="I167" s="255" t="s">
        <v>399</v>
      </c>
      <c r="J167" s="258" t="n">
        <f aca="false">SUM(M167+P167+S167)</f>
        <v>0</v>
      </c>
      <c r="K167" s="259"/>
      <c r="L167" s="255" t="s">
        <v>399</v>
      </c>
      <c r="M167" s="260"/>
      <c r="N167" s="261"/>
      <c r="O167" s="255" t="s">
        <v>399</v>
      </c>
      <c r="P167" s="260"/>
      <c r="Q167" s="261"/>
      <c r="R167" s="255" t="s">
        <v>399</v>
      </c>
      <c r="S167" s="260"/>
      <c r="T167" s="262"/>
      <c r="U167" s="263" t="s">
        <v>400</v>
      </c>
      <c r="V167" s="262"/>
      <c r="W167" s="263" t="s">
        <v>400</v>
      </c>
      <c r="X167" s="262"/>
      <c r="Y167" s="264" t="s">
        <v>407</v>
      </c>
      <c r="Z167" s="265"/>
      <c r="AA167" s="11"/>
      <c r="AB167" s="11" t="n">
        <f aca="false">FALSE()</f>
        <v>0</v>
      </c>
      <c r="AC167" s="11" t="n">
        <f aca="false">FALSE()</f>
        <v>0</v>
      </c>
      <c r="AD167" s="11" t="n">
        <f aca="false">FALSE()</f>
        <v>0</v>
      </c>
    </row>
    <row r="168" customFormat="false" ht="18" hidden="false" customHeight="true" outlineLevel="0" collapsed="false">
      <c r="A168" s="251" t="n">
        <v>162</v>
      </c>
      <c r="B168" s="266" t="str">
        <f aca="false">IF(E168&lt;&gt;"",(IF(E168&gt;G168,"W",IF(E168=G168,"D","L"))),"")</f>
        <v/>
      </c>
      <c r="C168" s="266"/>
      <c r="D168" s="253"/>
      <c r="E168" s="254"/>
      <c r="F168" s="255" t="s">
        <v>399</v>
      </c>
      <c r="G168" s="256"/>
      <c r="H168" s="257" t="n">
        <f aca="false">SUM(K168+N168+Q168)</f>
        <v>0</v>
      </c>
      <c r="I168" s="255" t="s">
        <v>399</v>
      </c>
      <c r="J168" s="258" t="n">
        <f aca="false">SUM(M168+P168+S168)</f>
        <v>0</v>
      </c>
      <c r="K168" s="259"/>
      <c r="L168" s="255" t="s">
        <v>399</v>
      </c>
      <c r="M168" s="260"/>
      <c r="N168" s="261"/>
      <c r="O168" s="255" t="s">
        <v>399</v>
      </c>
      <c r="P168" s="260"/>
      <c r="Q168" s="261"/>
      <c r="R168" s="255" t="s">
        <v>399</v>
      </c>
      <c r="S168" s="260"/>
      <c r="T168" s="262"/>
      <c r="U168" s="263" t="s">
        <v>400</v>
      </c>
      <c r="V168" s="262"/>
      <c r="W168" s="263" t="s">
        <v>400</v>
      </c>
      <c r="X168" s="262"/>
      <c r="Y168" s="264" t="s">
        <v>407</v>
      </c>
      <c r="Z168" s="265"/>
      <c r="AA168" s="11"/>
      <c r="AB168" s="11" t="n">
        <f aca="false">FALSE()</f>
        <v>0</v>
      </c>
      <c r="AC168" s="11" t="n">
        <f aca="false">FALSE()</f>
        <v>0</v>
      </c>
      <c r="AD168" s="11" t="n">
        <f aca="false">FALSE()</f>
        <v>0</v>
      </c>
    </row>
    <row r="169" customFormat="false" ht="18" hidden="false" customHeight="true" outlineLevel="0" collapsed="false">
      <c r="A169" s="251" t="n">
        <v>163</v>
      </c>
      <c r="B169" s="266" t="str">
        <f aca="false">IF(E169&lt;&gt;"",(IF(E169&gt;G169,"W",IF(E169=G169,"D","L"))),"")</f>
        <v/>
      </c>
      <c r="C169" s="266"/>
      <c r="D169" s="253"/>
      <c r="E169" s="254"/>
      <c r="F169" s="255" t="s">
        <v>399</v>
      </c>
      <c r="G169" s="256"/>
      <c r="H169" s="257" t="n">
        <f aca="false">SUM(K169+N169+Q169)</f>
        <v>0</v>
      </c>
      <c r="I169" s="255" t="s">
        <v>399</v>
      </c>
      <c r="J169" s="258" t="n">
        <f aca="false">SUM(M169+P169+S169)</f>
        <v>0</v>
      </c>
      <c r="K169" s="259"/>
      <c r="L169" s="255" t="s">
        <v>399</v>
      </c>
      <c r="M169" s="260"/>
      <c r="N169" s="261"/>
      <c r="O169" s="255" t="s">
        <v>399</v>
      </c>
      <c r="P169" s="260"/>
      <c r="Q169" s="261"/>
      <c r="R169" s="255" t="s">
        <v>399</v>
      </c>
      <c r="S169" s="260"/>
      <c r="T169" s="262"/>
      <c r="U169" s="263" t="s">
        <v>400</v>
      </c>
      <c r="V169" s="262"/>
      <c r="W169" s="263" t="s">
        <v>400</v>
      </c>
      <c r="X169" s="262"/>
      <c r="Y169" s="264" t="s">
        <v>407</v>
      </c>
      <c r="Z169" s="265"/>
      <c r="AA169" s="11"/>
      <c r="AB169" s="11" t="n">
        <f aca="false">FALSE()</f>
        <v>0</v>
      </c>
      <c r="AC169" s="11" t="n">
        <f aca="false">FALSE()</f>
        <v>0</v>
      </c>
      <c r="AD169" s="11" t="n">
        <f aca="false">FALSE()</f>
        <v>0</v>
      </c>
    </row>
    <row r="170" customFormat="false" ht="18" hidden="false" customHeight="true" outlineLevel="0" collapsed="false">
      <c r="A170" s="251" t="n">
        <v>164</v>
      </c>
      <c r="B170" s="266" t="str">
        <f aca="false">IF(E170&lt;&gt;"",(IF(E170&gt;G170,"W",IF(E170=G170,"D","L"))),"")</f>
        <v/>
      </c>
      <c r="C170" s="266"/>
      <c r="D170" s="253"/>
      <c r="E170" s="254"/>
      <c r="F170" s="255" t="s">
        <v>399</v>
      </c>
      <c r="G170" s="256"/>
      <c r="H170" s="257" t="n">
        <f aca="false">SUM(K170+N170+Q170)</f>
        <v>0</v>
      </c>
      <c r="I170" s="255" t="s">
        <v>399</v>
      </c>
      <c r="J170" s="258" t="n">
        <f aca="false">SUM(M170+P170+S170)</f>
        <v>0</v>
      </c>
      <c r="K170" s="259"/>
      <c r="L170" s="255" t="s">
        <v>399</v>
      </c>
      <c r="M170" s="260"/>
      <c r="N170" s="261"/>
      <c r="O170" s="255" t="s">
        <v>399</v>
      </c>
      <c r="P170" s="260"/>
      <c r="Q170" s="261"/>
      <c r="R170" s="255" t="s">
        <v>399</v>
      </c>
      <c r="S170" s="260"/>
      <c r="T170" s="262"/>
      <c r="U170" s="263" t="s">
        <v>400</v>
      </c>
      <c r="V170" s="262"/>
      <c r="W170" s="263" t="s">
        <v>400</v>
      </c>
      <c r="X170" s="262"/>
      <c r="Y170" s="264" t="s">
        <v>407</v>
      </c>
      <c r="Z170" s="265"/>
      <c r="AA170" s="11"/>
      <c r="AB170" s="11" t="n">
        <f aca="false">FALSE()</f>
        <v>0</v>
      </c>
      <c r="AC170" s="11" t="n">
        <f aca="false">FALSE()</f>
        <v>0</v>
      </c>
      <c r="AD170" s="11" t="n">
        <f aca="false">FALSE()</f>
        <v>0</v>
      </c>
    </row>
    <row r="171" customFormat="false" ht="18" hidden="false" customHeight="true" outlineLevel="0" collapsed="false">
      <c r="A171" s="251" t="n">
        <v>165</v>
      </c>
      <c r="B171" s="266" t="str">
        <f aca="false">IF(E171&lt;&gt;"",(IF(E171&gt;G171,"W",IF(E171=G171,"D","L"))),"")</f>
        <v/>
      </c>
      <c r="C171" s="266"/>
      <c r="D171" s="253"/>
      <c r="E171" s="254"/>
      <c r="F171" s="255" t="s">
        <v>399</v>
      </c>
      <c r="G171" s="256"/>
      <c r="H171" s="257" t="n">
        <f aca="false">SUM(K171+N171+Q171)</f>
        <v>0</v>
      </c>
      <c r="I171" s="255" t="s">
        <v>399</v>
      </c>
      <c r="J171" s="258" t="n">
        <f aca="false">SUM(M171+P171+S171)</f>
        <v>0</v>
      </c>
      <c r="K171" s="259"/>
      <c r="L171" s="255" t="s">
        <v>399</v>
      </c>
      <c r="M171" s="260"/>
      <c r="N171" s="261"/>
      <c r="O171" s="255" t="s">
        <v>399</v>
      </c>
      <c r="P171" s="260"/>
      <c r="Q171" s="261"/>
      <c r="R171" s="255" t="s">
        <v>399</v>
      </c>
      <c r="S171" s="260"/>
      <c r="T171" s="262"/>
      <c r="U171" s="263" t="s">
        <v>400</v>
      </c>
      <c r="V171" s="262"/>
      <c r="W171" s="263" t="s">
        <v>400</v>
      </c>
      <c r="X171" s="262"/>
      <c r="Y171" s="264" t="s">
        <v>407</v>
      </c>
      <c r="Z171" s="265"/>
      <c r="AA171" s="11"/>
      <c r="AB171" s="11" t="n">
        <f aca="false">FALSE()</f>
        <v>0</v>
      </c>
      <c r="AC171" s="11" t="n">
        <f aca="false">FALSE()</f>
        <v>0</v>
      </c>
      <c r="AD171" s="11" t="n">
        <f aca="false">FALSE()</f>
        <v>0</v>
      </c>
    </row>
    <row r="172" customFormat="false" ht="18" hidden="false" customHeight="true" outlineLevel="0" collapsed="false">
      <c r="A172" s="251" t="n">
        <v>166</v>
      </c>
      <c r="B172" s="266" t="str">
        <f aca="false">IF(E172&lt;&gt;"",(IF(E172&gt;G172,"W",IF(E172=G172,"D","L"))),"")</f>
        <v/>
      </c>
      <c r="C172" s="266"/>
      <c r="D172" s="253"/>
      <c r="E172" s="254"/>
      <c r="F172" s="255" t="s">
        <v>399</v>
      </c>
      <c r="G172" s="256"/>
      <c r="H172" s="257" t="n">
        <f aca="false">SUM(K172+N172+Q172)</f>
        <v>0</v>
      </c>
      <c r="I172" s="255" t="s">
        <v>399</v>
      </c>
      <c r="J172" s="258" t="n">
        <f aca="false">SUM(M172+P172+S172)</f>
        <v>0</v>
      </c>
      <c r="K172" s="259"/>
      <c r="L172" s="255" t="s">
        <v>399</v>
      </c>
      <c r="M172" s="260"/>
      <c r="N172" s="261"/>
      <c r="O172" s="255" t="s">
        <v>399</v>
      </c>
      <c r="P172" s="260"/>
      <c r="Q172" s="261"/>
      <c r="R172" s="255" t="s">
        <v>399</v>
      </c>
      <c r="S172" s="260"/>
      <c r="T172" s="262"/>
      <c r="U172" s="263" t="s">
        <v>400</v>
      </c>
      <c r="V172" s="262"/>
      <c r="W172" s="263" t="s">
        <v>400</v>
      </c>
      <c r="X172" s="262"/>
      <c r="Y172" s="264" t="s">
        <v>407</v>
      </c>
      <c r="Z172" s="265"/>
      <c r="AA172" s="11"/>
      <c r="AB172" s="11" t="n">
        <f aca="false">FALSE()</f>
        <v>0</v>
      </c>
      <c r="AC172" s="11" t="n">
        <f aca="false">FALSE()</f>
        <v>0</v>
      </c>
      <c r="AD172" s="11" t="n">
        <f aca="false">FALSE()</f>
        <v>0</v>
      </c>
    </row>
    <row r="173" customFormat="false" ht="18" hidden="false" customHeight="true" outlineLevel="0" collapsed="false">
      <c r="A173" s="251" t="n">
        <v>167</v>
      </c>
      <c r="B173" s="266" t="str">
        <f aca="false">IF(E173&lt;&gt;"",(IF(E173&gt;G173,"W",IF(E173=G173,"D","L"))),"")</f>
        <v/>
      </c>
      <c r="C173" s="266"/>
      <c r="D173" s="253"/>
      <c r="E173" s="254"/>
      <c r="F173" s="255" t="s">
        <v>399</v>
      </c>
      <c r="G173" s="256"/>
      <c r="H173" s="257" t="n">
        <f aca="false">SUM(K173+N173+Q173)</f>
        <v>0</v>
      </c>
      <c r="I173" s="255" t="s">
        <v>399</v>
      </c>
      <c r="J173" s="258" t="n">
        <f aca="false">SUM(M173+P173+S173)</f>
        <v>0</v>
      </c>
      <c r="K173" s="259"/>
      <c r="L173" s="255" t="s">
        <v>399</v>
      </c>
      <c r="M173" s="260"/>
      <c r="N173" s="261"/>
      <c r="O173" s="255" t="s">
        <v>399</v>
      </c>
      <c r="P173" s="260"/>
      <c r="Q173" s="261"/>
      <c r="R173" s="255" t="s">
        <v>399</v>
      </c>
      <c r="S173" s="260"/>
      <c r="T173" s="262"/>
      <c r="U173" s="263" t="s">
        <v>400</v>
      </c>
      <c r="V173" s="262"/>
      <c r="W173" s="263" t="s">
        <v>400</v>
      </c>
      <c r="X173" s="262"/>
      <c r="Y173" s="264" t="s">
        <v>407</v>
      </c>
      <c r="Z173" s="265"/>
      <c r="AA173" s="11"/>
      <c r="AB173" s="11" t="n">
        <f aca="false">FALSE()</f>
        <v>0</v>
      </c>
      <c r="AC173" s="11" t="n">
        <f aca="false">FALSE()</f>
        <v>0</v>
      </c>
      <c r="AD173" s="11" t="n">
        <f aca="false">FALSE()</f>
        <v>0</v>
      </c>
    </row>
    <row r="174" customFormat="false" ht="18" hidden="false" customHeight="true" outlineLevel="0" collapsed="false">
      <c r="A174" s="251" t="n">
        <v>168</v>
      </c>
      <c r="B174" s="266" t="str">
        <f aca="false">IF(E174&lt;&gt;"",(IF(E174&gt;G174,"W",IF(E174=G174,"D","L"))),"")</f>
        <v/>
      </c>
      <c r="C174" s="266"/>
      <c r="D174" s="253"/>
      <c r="E174" s="254"/>
      <c r="F174" s="255" t="s">
        <v>399</v>
      </c>
      <c r="G174" s="256"/>
      <c r="H174" s="257" t="n">
        <f aca="false">SUM(K174+N174+Q174)</f>
        <v>0</v>
      </c>
      <c r="I174" s="255" t="s">
        <v>399</v>
      </c>
      <c r="J174" s="258" t="n">
        <f aca="false">SUM(M174+P174+S174)</f>
        <v>0</v>
      </c>
      <c r="K174" s="259"/>
      <c r="L174" s="255" t="s">
        <v>399</v>
      </c>
      <c r="M174" s="260"/>
      <c r="N174" s="261"/>
      <c r="O174" s="255" t="s">
        <v>399</v>
      </c>
      <c r="P174" s="260"/>
      <c r="Q174" s="261"/>
      <c r="R174" s="255" t="s">
        <v>399</v>
      </c>
      <c r="S174" s="260"/>
      <c r="T174" s="262"/>
      <c r="U174" s="263" t="s">
        <v>400</v>
      </c>
      <c r="V174" s="262"/>
      <c r="W174" s="263" t="s">
        <v>400</v>
      </c>
      <c r="X174" s="262"/>
      <c r="Y174" s="264" t="s">
        <v>407</v>
      </c>
      <c r="Z174" s="265"/>
      <c r="AA174" s="11"/>
      <c r="AB174" s="11" t="n">
        <f aca="false">FALSE()</f>
        <v>0</v>
      </c>
      <c r="AC174" s="11" t="n">
        <f aca="false">FALSE()</f>
        <v>0</v>
      </c>
      <c r="AD174" s="11" t="n">
        <f aca="false">FALSE()</f>
        <v>0</v>
      </c>
    </row>
    <row r="175" customFormat="false" ht="18" hidden="false" customHeight="true" outlineLevel="0" collapsed="false">
      <c r="A175" s="251" t="n">
        <v>169</v>
      </c>
      <c r="B175" s="266" t="str">
        <f aca="false">IF(E175&lt;&gt;"",(IF(E175&gt;G175,"W",IF(E175=G175,"D","L"))),"")</f>
        <v/>
      </c>
      <c r="C175" s="266"/>
      <c r="D175" s="253"/>
      <c r="E175" s="254"/>
      <c r="F175" s="255" t="s">
        <v>399</v>
      </c>
      <c r="G175" s="256"/>
      <c r="H175" s="257" t="n">
        <f aca="false">SUM(K175+N175+Q175)</f>
        <v>0</v>
      </c>
      <c r="I175" s="255" t="s">
        <v>399</v>
      </c>
      <c r="J175" s="258" t="n">
        <f aca="false">SUM(M175+P175+S175)</f>
        <v>0</v>
      </c>
      <c r="K175" s="259"/>
      <c r="L175" s="255" t="s">
        <v>399</v>
      </c>
      <c r="M175" s="260"/>
      <c r="N175" s="261"/>
      <c r="O175" s="255" t="s">
        <v>399</v>
      </c>
      <c r="P175" s="260"/>
      <c r="Q175" s="261"/>
      <c r="R175" s="255" t="s">
        <v>399</v>
      </c>
      <c r="S175" s="260"/>
      <c r="T175" s="262"/>
      <c r="U175" s="263" t="s">
        <v>400</v>
      </c>
      <c r="V175" s="262"/>
      <c r="W175" s="263" t="s">
        <v>400</v>
      </c>
      <c r="X175" s="262"/>
      <c r="Y175" s="264" t="s">
        <v>407</v>
      </c>
      <c r="Z175" s="265"/>
      <c r="AA175" s="11"/>
      <c r="AB175" s="11" t="n">
        <f aca="false">FALSE()</f>
        <v>0</v>
      </c>
      <c r="AC175" s="11" t="n">
        <f aca="false">FALSE()</f>
        <v>0</v>
      </c>
      <c r="AD175" s="11" t="n">
        <f aca="false">FALSE()</f>
        <v>0</v>
      </c>
    </row>
    <row r="176" customFormat="false" ht="18" hidden="false" customHeight="true" outlineLevel="0" collapsed="false">
      <c r="A176" s="251" t="n">
        <v>170</v>
      </c>
      <c r="B176" s="266" t="str">
        <f aca="false">IF(E176&lt;&gt;"",(IF(E176&gt;G176,"W",IF(E176=G176,"D","L"))),"")</f>
        <v/>
      </c>
      <c r="C176" s="266"/>
      <c r="D176" s="253"/>
      <c r="E176" s="254"/>
      <c r="F176" s="255" t="s">
        <v>399</v>
      </c>
      <c r="G176" s="256"/>
      <c r="H176" s="257" t="n">
        <f aca="false">SUM(K176+N176+Q176)</f>
        <v>0</v>
      </c>
      <c r="I176" s="255" t="s">
        <v>399</v>
      </c>
      <c r="J176" s="258" t="n">
        <f aca="false">SUM(M176+P176+S176)</f>
        <v>0</v>
      </c>
      <c r="K176" s="259"/>
      <c r="L176" s="255" t="s">
        <v>399</v>
      </c>
      <c r="M176" s="260"/>
      <c r="N176" s="261"/>
      <c r="O176" s="255" t="s">
        <v>399</v>
      </c>
      <c r="P176" s="260"/>
      <c r="Q176" s="261"/>
      <c r="R176" s="255" t="s">
        <v>399</v>
      </c>
      <c r="S176" s="260"/>
      <c r="T176" s="262"/>
      <c r="U176" s="263" t="s">
        <v>400</v>
      </c>
      <c r="V176" s="262"/>
      <c r="W176" s="263" t="s">
        <v>400</v>
      </c>
      <c r="X176" s="262"/>
      <c r="Y176" s="264" t="s">
        <v>407</v>
      </c>
      <c r="Z176" s="265"/>
      <c r="AA176" s="11"/>
      <c r="AB176" s="11" t="n">
        <f aca="false">FALSE()</f>
        <v>0</v>
      </c>
      <c r="AC176" s="11" t="n">
        <f aca="false">FALSE()</f>
        <v>0</v>
      </c>
      <c r="AD176" s="11" t="n">
        <f aca="false">FALSE()</f>
        <v>0</v>
      </c>
    </row>
    <row r="177" customFormat="false" ht="18" hidden="false" customHeight="true" outlineLevel="0" collapsed="false">
      <c r="A177" s="251" t="n">
        <v>171</v>
      </c>
      <c r="B177" s="266" t="str">
        <f aca="false">IF(E177&lt;&gt;"",(IF(E177&gt;G177,"W",IF(E177=G177,"D","L"))),"")</f>
        <v/>
      </c>
      <c r="C177" s="266"/>
      <c r="D177" s="253"/>
      <c r="E177" s="254"/>
      <c r="F177" s="255" t="s">
        <v>399</v>
      </c>
      <c r="G177" s="256"/>
      <c r="H177" s="257" t="n">
        <f aca="false">SUM(K177+N177+Q177)</f>
        <v>0</v>
      </c>
      <c r="I177" s="255" t="s">
        <v>399</v>
      </c>
      <c r="J177" s="258" t="n">
        <f aca="false">SUM(M177+P177+S177)</f>
        <v>0</v>
      </c>
      <c r="K177" s="259"/>
      <c r="L177" s="255" t="s">
        <v>399</v>
      </c>
      <c r="M177" s="260"/>
      <c r="N177" s="261"/>
      <c r="O177" s="255" t="s">
        <v>399</v>
      </c>
      <c r="P177" s="260"/>
      <c r="Q177" s="261"/>
      <c r="R177" s="255" t="s">
        <v>399</v>
      </c>
      <c r="S177" s="260"/>
      <c r="T177" s="262"/>
      <c r="U177" s="263" t="s">
        <v>400</v>
      </c>
      <c r="V177" s="262"/>
      <c r="W177" s="263" t="s">
        <v>400</v>
      </c>
      <c r="X177" s="262"/>
      <c r="Y177" s="264" t="s">
        <v>407</v>
      </c>
      <c r="Z177" s="265"/>
      <c r="AA177" s="11"/>
      <c r="AB177" s="11" t="n">
        <f aca="false">FALSE()</f>
        <v>0</v>
      </c>
      <c r="AC177" s="11" t="n">
        <f aca="false">FALSE()</f>
        <v>0</v>
      </c>
      <c r="AD177" s="11" t="n">
        <f aca="false">FALSE()</f>
        <v>0</v>
      </c>
    </row>
    <row r="178" customFormat="false" ht="18" hidden="false" customHeight="true" outlineLevel="0" collapsed="false">
      <c r="A178" s="251" t="n">
        <v>172</v>
      </c>
      <c r="B178" s="266" t="str">
        <f aca="false">IF(E178&lt;&gt;"",(IF(E178&gt;G178,"W",IF(E178=G178,"D","L"))),"")</f>
        <v/>
      </c>
      <c r="C178" s="266"/>
      <c r="D178" s="253"/>
      <c r="E178" s="254"/>
      <c r="F178" s="255" t="s">
        <v>399</v>
      </c>
      <c r="G178" s="256"/>
      <c r="H178" s="257" t="n">
        <f aca="false">SUM(K178+N178+Q178)</f>
        <v>0</v>
      </c>
      <c r="I178" s="255" t="s">
        <v>399</v>
      </c>
      <c r="J178" s="258" t="n">
        <f aca="false">SUM(M178+P178+S178)</f>
        <v>0</v>
      </c>
      <c r="K178" s="259"/>
      <c r="L178" s="255" t="s">
        <v>399</v>
      </c>
      <c r="M178" s="260"/>
      <c r="N178" s="261"/>
      <c r="O178" s="255" t="s">
        <v>399</v>
      </c>
      <c r="P178" s="260"/>
      <c r="Q178" s="261"/>
      <c r="R178" s="255" t="s">
        <v>399</v>
      </c>
      <c r="S178" s="260"/>
      <c r="T178" s="262"/>
      <c r="U178" s="263" t="s">
        <v>400</v>
      </c>
      <c r="V178" s="262"/>
      <c r="W178" s="263" t="s">
        <v>400</v>
      </c>
      <c r="X178" s="262"/>
      <c r="Y178" s="264" t="s">
        <v>407</v>
      </c>
      <c r="Z178" s="265"/>
      <c r="AA178" s="11"/>
      <c r="AB178" s="11" t="n">
        <f aca="false">FALSE()</f>
        <v>0</v>
      </c>
      <c r="AC178" s="11" t="n">
        <f aca="false">FALSE()</f>
        <v>0</v>
      </c>
      <c r="AD178" s="11" t="n">
        <f aca="false">FALSE()</f>
        <v>0</v>
      </c>
    </row>
    <row r="179" customFormat="false" ht="18" hidden="false" customHeight="true" outlineLevel="0" collapsed="false">
      <c r="A179" s="251" t="n">
        <v>173</v>
      </c>
      <c r="B179" s="266" t="str">
        <f aca="false">IF(E179&lt;&gt;"",(IF(E179&gt;G179,"W",IF(E179=G179,"D","L"))),"")</f>
        <v/>
      </c>
      <c r="C179" s="266"/>
      <c r="D179" s="253"/>
      <c r="E179" s="254"/>
      <c r="F179" s="255" t="s">
        <v>399</v>
      </c>
      <c r="G179" s="256"/>
      <c r="H179" s="257" t="n">
        <f aca="false">SUM(K179+N179+Q179)</f>
        <v>0</v>
      </c>
      <c r="I179" s="255" t="s">
        <v>399</v>
      </c>
      <c r="J179" s="258" t="n">
        <f aca="false">SUM(M179+P179+S179)</f>
        <v>0</v>
      </c>
      <c r="K179" s="259"/>
      <c r="L179" s="255" t="s">
        <v>399</v>
      </c>
      <c r="M179" s="260"/>
      <c r="N179" s="261"/>
      <c r="O179" s="255" t="s">
        <v>399</v>
      </c>
      <c r="P179" s="260"/>
      <c r="Q179" s="261"/>
      <c r="R179" s="255" t="s">
        <v>399</v>
      </c>
      <c r="S179" s="260"/>
      <c r="T179" s="262"/>
      <c r="U179" s="263" t="s">
        <v>400</v>
      </c>
      <c r="V179" s="262"/>
      <c r="W179" s="263" t="s">
        <v>400</v>
      </c>
      <c r="X179" s="262"/>
      <c r="Y179" s="264" t="s">
        <v>407</v>
      </c>
      <c r="Z179" s="265"/>
      <c r="AA179" s="11"/>
      <c r="AB179" s="11" t="n">
        <f aca="false">FALSE()</f>
        <v>0</v>
      </c>
      <c r="AC179" s="11" t="n">
        <f aca="false">FALSE()</f>
        <v>0</v>
      </c>
      <c r="AD179" s="11" t="n">
        <f aca="false">FALSE()</f>
        <v>0</v>
      </c>
    </row>
    <row r="180" customFormat="false" ht="18" hidden="false" customHeight="true" outlineLevel="0" collapsed="false">
      <c r="A180" s="251" t="n">
        <v>174</v>
      </c>
      <c r="B180" s="266" t="str">
        <f aca="false">IF(E180&lt;&gt;"",(IF(E180&gt;G180,"W",IF(E180=G180,"D","L"))),"")</f>
        <v/>
      </c>
      <c r="C180" s="266"/>
      <c r="D180" s="253"/>
      <c r="E180" s="254"/>
      <c r="F180" s="255" t="s">
        <v>399</v>
      </c>
      <c r="G180" s="256"/>
      <c r="H180" s="257" t="n">
        <f aca="false">SUM(K180+N180+Q180)</f>
        <v>0</v>
      </c>
      <c r="I180" s="255" t="s">
        <v>399</v>
      </c>
      <c r="J180" s="258" t="n">
        <f aca="false">SUM(M180+P180+S180)</f>
        <v>0</v>
      </c>
      <c r="K180" s="259"/>
      <c r="L180" s="255" t="s">
        <v>399</v>
      </c>
      <c r="M180" s="260"/>
      <c r="N180" s="261"/>
      <c r="O180" s="255" t="s">
        <v>399</v>
      </c>
      <c r="P180" s="260"/>
      <c r="Q180" s="261"/>
      <c r="R180" s="255" t="s">
        <v>399</v>
      </c>
      <c r="S180" s="260"/>
      <c r="T180" s="262"/>
      <c r="U180" s="263" t="s">
        <v>400</v>
      </c>
      <c r="V180" s="262"/>
      <c r="W180" s="263" t="s">
        <v>400</v>
      </c>
      <c r="X180" s="262"/>
      <c r="Y180" s="264" t="s">
        <v>407</v>
      </c>
      <c r="Z180" s="265"/>
      <c r="AA180" s="11"/>
      <c r="AB180" s="11" t="n">
        <f aca="false">FALSE()</f>
        <v>0</v>
      </c>
      <c r="AC180" s="11" t="n">
        <f aca="false">FALSE()</f>
        <v>0</v>
      </c>
      <c r="AD180" s="11" t="n">
        <f aca="false">FALSE()</f>
        <v>0</v>
      </c>
    </row>
    <row r="181" customFormat="false" ht="18" hidden="false" customHeight="true" outlineLevel="0" collapsed="false">
      <c r="A181" s="251" t="n">
        <v>175</v>
      </c>
      <c r="B181" s="266" t="str">
        <f aca="false">IF(E181&lt;&gt;"",(IF(E181&gt;G181,"W",IF(E181=G181,"D","L"))),"")</f>
        <v/>
      </c>
      <c r="C181" s="266"/>
      <c r="D181" s="253"/>
      <c r="E181" s="254"/>
      <c r="F181" s="255" t="s">
        <v>399</v>
      </c>
      <c r="G181" s="256"/>
      <c r="H181" s="257" t="n">
        <f aca="false">SUM(K181+N181+Q181)</f>
        <v>0</v>
      </c>
      <c r="I181" s="255" t="s">
        <v>399</v>
      </c>
      <c r="J181" s="258" t="n">
        <f aca="false">SUM(M181+P181+S181)</f>
        <v>0</v>
      </c>
      <c r="K181" s="259"/>
      <c r="L181" s="255" t="s">
        <v>399</v>
      </c>
      <c r="M181" s="260"/>
      <c r="N181" s="261"/>
      <c r="O181" s="255" t="s">
        <v>399</v>
      </c>
      <c r="P181" s="260"/>
      <c r="Q181" s="261"/>
      <c r="R181" s="255" t="s">
        <v>399</v>
      </c>
      <c r="S181" s="260"/>
      <c r="T181" s="262"/>
      <c r="U181" s="263" t="s">
        <v>400</v>
      </c>
      <c r="V181" s="262"/>
      <c r="W181" s="263" t="s">
        <v>400</v>
      </c>
      <c r="X181" s="262"/>
      <c r="Y181" s="264" t="s">
        <v>407</v>
      </c>
      <c r="Z181" s="265"/>
      <c r="AA181" s="11"/>
      <c r="AB181" s="11" t="n">
        <f aca="false">FALSE()</f>
        <v>0</v>
      </c>
      <c r="AC181" s="11" t="n">
        <f aca="false">FALSE()</f>
        <v>0</v>
      </c>
      <c r="AD181" s="11" t="n">
        <f aca="false">FALSE()</f>
        <v>0</v>
      </c>
    </row>
    <row r="182" customFormat="false" ht="18" hidden="false" customHeight="true" outlineLevel="0" collapsed="false">
      <c r="A182" s="251" t="n">
        <v>176</v>
      </c>
      <c r="B182" s="266" t="str">
        <f aca="false">IF(E182&lt;&gt;"",(IF(E182&gt;G182,"W",IF(E182=G182,"D","L"))),"")</f>
        <v/>
      </c>
      <c r="C182" s="266"/>
      <c r="D182" s="253"/>
      <c r="E182" s="254"/>
      <c r="F182" s="255" t="s">
        <v>399</v>
      </c>
      <c r="G182" s="256"/>
      <c r="H182" s="257" t="n">
        <f aca="false">SUM(K182+N182+Q182)</f>
        <v>0</v>
      </c>
      <c r="I182" s="255" t="s">
        <v>399</v>
      </c>
      <c r="J182" s="258" t="n">
        <f aca="false">SUM(M182+P182+S182)</f>
        <v>0</v>
      </c>
      <c r="K182" s="259"/>
      <c r="L182" s="255" t="s">
        <v>399</v>
      </c>
      <c r="M182" s="260"/>
      <c r="N182" s="261"/>
      <c r="O182" s="255" t="s">
        <v>399</v>
      </c>
      <c r="P182" s="260"/>
      <c r="Q182" s="261"/>
      <c r="R182" s="255" t="s">
        <v>399</v>
      </c>
      <c r="S182" s="260"/>
      <c r="T182" s="262"/>
      <c r="U182" s="263" t="s">
        <v>400</v>
      </c>
      <c r="V182" s="262"/>
      <c r="W182" s="263" t="s">
        <v>400</v>
      </c>
      <c r="X182" s="262"/>
      <c r="Y182" s="264" t="s">
        <v>407</v>
      </c>
      <c r="Z182" s="265"/>
      <c r="AA182" s="11"/>
      <c r="AB182" s="11" t="n">
        <f aca="false">FALSE()</f>
        <v>0</v>
      </c>
      <c r="AC182" s="11" t="n">
        <f aca="false">FALSE()</f>
        <v>0</v>
      </c>
      <c r="AD182" s="11" t="n">
        <f aca="false">FALSE()</f>
        <v>0</v>
      </c>
    </row>
    <row r="183" customFormat="false" ht="18" hidden="false" customHeight="true" outlineLevel="0" collapsed="false">
      <c r="A183" s="251" t="n">
        <v>177</v>
      </c>
      <c r="B183" s="266" t="str">
        <f aca="false">IF(E183&lt;&gt;"",(IF(E183&gt;G183,"W",IF(E183=G183,"D","L"))),"")</f>
        <v/>
      </c>
      <c r="C183" s="266"/>
      <c r="D183" s="253"/>
      <c r="E183" s="254"/>
      <c r="F183" s="255" t="s">
        <v>399</v>
      </c>
      <c r="G183" s="256"/>
      <c r="H183" s="257" t="n">
        <f aca="false">SUM(K183+N183+Q183)</f>
        <v>0</v>
      </c>
      <c r="I183" s="255" t="s">
        <v>399</v>
      </c>
      <c r="J183" s="258" t="n">
        <f aca="false">SUM(M183+P183+S183)</f>
        <v>0</v>
      </c>
      <c r="K183" s="259"/>
      <c r="L183" s="255" t="s">
        <v>399</v>
      </c>
      <c r="M183" s="260"/>
      <c r="N183" s="261"/>
      <c r="O183" s="255" t="s">
        <v>399</v>
      </c>
      <c r="P183" s="260"/>
      <c r="Q183" s="261"/>
      <c r="R183" s="255" t="s">
        <v>399</v>
      </c>
      <c r="S183" s="260"/>
      <c r="T183" s="262"/>
      <c r="U183" s="263" t="s">
        <v>400</v>
      </c>
      <c r="V183" s="262"/>
      <c r="W183" s="263" t="s">
        <v>400</v>
      </c>
      <c r="X183" s="262"/>
      <c r="Y183" s="264" t="s">
        <v>407</v>
      </c>
      <c r="Z183" s="265"/>
      <c r="AA183" s="11"/>
      <c r="AB183" s="11" t="n">
        <f aca="false">FALSE()</f>
        <v>0</v>
      </c>
      <c r="AC183" s="11" t="n">
        <f aca="false">FALSE()</f>
        <v>0</v>
      </c>
      <c r="AD183" s="11" t="n">
        <f aca="false">FALSE()</f>
        <v>0</v>
      </c>
    </row>
    <row r="184" customFormat="false" ht="18" hidden="false" customHeight="true" outlineLevel="0" collapsed="false">
      <c r="A184" s="251" t="n">
        <v>178</v>
      </c>
      <c r="B184" s="266" t="str">
        <f aca="false">IF(E184&lt;&gt;"",(IF(E184&gt;G184,"W",IF(E184=G184,"D","L"))),"")</f>
        <v/>
      </c>
      <c r="C184" s="266"/>
      <c r="D184" s="253"/>
      <c r="E184" s="254"/>
      <c r="F184" s="255" t="s">
        <v>399</v>
      </c>
      <c r="G184" s="256"/>
      <c r="H184" s="257" t="n">
        <f aca="false">SUM(K184+N184+Q184)</f>
        <v>0</v>
      </c>
      <c r="I184" s="255" t="s">
        <v>399</v>
      </c>
      <c r="J184" s="258" t="n">
        <f aca="false">SUM(M184+P184+S184)</f>
        <v>0</v>
      </c>
      <c r="K184" s="259"/>
      <c r="L184" s="255" t="s">
        <v>399</v>
      </c>
      <c r="M184" s="260"/>
      <c r="N184" s="261"/>
      <c r="O184" s="255" t="s">
        <v>399</v>
      </c>
      <c r="P184" s="260"/>
      <c r="Q184" s="261"/>
      <c r="R184" s="255" t="s">
        <v>399</v>
      </c>
      <c r="S184" s="260"/>
      <c r="T184" s="262"/>
      <c r="U184" s="263" t="s">
        <v>400</v>
      </c>
      <c r="V184" s="262"/>
      <c r="W184" s="263" t="s">
        <v>400</v>
      </c>
      <c r="X184" s="262"/>
      <c r="Y184" s="264" t="s">
        <v>407</v>
      </c>
      <c r="Z184" s="265"/>
      <c r="AA184" s="11"/>
      <c r="AB184" s="11" t="n">
        <f aca="false">FALSE()</f>
        <v>0</v>
      </c>
      <c r="AC184" s="11" t="n">
        <f aca="false">FALSE()</f>
        <v>0</v>
      </c>
      <c r="AD184" s="11" t="n">
        <f aca="false">FALSE()</f>
        <v>0</v>
      </c>
    </row>
    <row r="185" customFormat="false" ht="18" hidden="false" customHeight="true" outlineLevel="0" collapsed="false">
      <c r="A185" s="251" t="n">
        <v>179</v>
      </c>
      <c r="B185" s="266" t="str">
        <f aca="false">IF(E185&lt;&gt;"",(IF(E185&gt;G185,"W",IF(E185=G185,"D","L"))),"")</f>
        <v/>
      </c>
      <c r="C185" s="266"/>
      <c r="D185" s="253"/>
      <c r="E185" s="254"/>
      <c r="F185" s="255" t="s">
        <v>399</v>
      </c>
      <c r="G185" s="256"/>
      <c r="H185" s="257" t="n">
        <f aca="false">SUM(K185+N185+Q185)</f>
        <v>0</v>
      </c>
      <c r="I185" s="255" t="s">
        <v>399</v>
      </c>
      <c r="J185" s="258" t="n">
        <f aca="false">SUM(M185+P185+S185)</f>
        <v>0</v>
      </c>
      <c r="K185" s="259"/>
      <c r="L185" s="255" t="s">
        <v>399</v>
      </c>
      <c r="M185" s="260"/>
      <c r="N185" s="261"/>
      <c r="O185" s="255" t="s">
        <v>399</v>
      </c>
      <c r="P185" s="260"/>
      <c r="Q185" s="261"/>
      <c r="R185" s="255" t="s">
        <v>399</v>
      </c>
      <c r="S185" s="260"/>
      <c r="T185" s="262"/>
      <c r="U185" s="263" t="s">
        <v>400</v>
      </c>
      <c r="V185" s="262"/>
      <c r="W185" s="263" t="s">
        <v>400</v>
      </c>
      <c r="X185" s="262"/>
      <c r="Y185" s="264" t="s">
        <v>407</v>
      </c>
      <c r="Z185" s="265"/>
      <c r="AA185" s="11"/>
      <c r="AB185" s="11" t="n">
        <f aca="false">FALSE()</f>
        <v>0</v>
      </c>
      <c r="AC185" s="11" t="n">
        <f aca="false">FALSE()</f>
        <v>0</v>
      </c>
      <c r="AD185" s="11" t="n">
        <f aca="false">FALSE()</f>
        <v>0</v>
      </c>
    </row>
    <row r="186" customFormat="false" ht="18" hidden="false" customHeight="true" outlineLevel="0" collapsed="false">
      <c r="A186" s="251" t="n">
        <v>180</v>
      </c>
      <c r="B186" s="266" t="str">
        <f aca="false">IF(E186&lt;&gt;"",(IF(E186&gt;G186,"W",IF(E186=G186,"D","L"))),"")</f>
        <v/>
      </c>
      <c r="C186" s="266"/>
      <c r="D186" s="253"/>
      <c r="E186" s="254"/>
      <c r="F186" s="255" t="s">
        <v>399</v>
      </c>
      <c r="G186" s="256"/>
      <c r="H186" s="257" t="n">
        <f aca="false">SUM(K186+N186+Q186)</f>
        <v>0</v>
      </c>
      <c r="I186" s="255" t="s">
        <v>399</v>
      </c>
      <c r="J186" s="258" t="n">
        <f aca="false">SUM(M186+P186+S186)</f>
        <v>0</v>
      </c>
      <c r="K186" s="259"/>
      <c r="L186" s="255" t="s">
        <v>399</v>
      </c>
      <c r="M186" s="260"/>
      <c r="N186" s="261"/>
      <c r="O186" s="255" t="s">
        <v>399</v>
      </c>
      <c r="P186" s="260"/>
      <c r="Q186" s="261"/>
      <c r="R186" s="255" t="s">
        <v>399</v>
      </c>
      <c r="S186" s="260"/>
      <c r="T186" s="262"/>
      <c r="U186" s="263" t="s">
        <v>400</v>
      </c>
      <c r="V186" s="262"/>
      <c r="W186" s="263" t="s">
        <v>400</v>
      </c>
      <c r="X186" s="262"/>
      <c r="Y186" s="264" t="s">
        <v>407</v>
      </c>
      <c r="Z186" s="265"/>
      <c r="AA186" s="11"/>
      <c r="AB186" s="11" t="n">
        <f aca="false">FALSE()</f>
        <v>0</v>
      </c>
      <c r="AC186" s="11" t="n">
        <f aca="false">FALSE()</f>
        <v>0</v>
      </c>
      <c r="AD186" s="11" t="n">
        <f aca="false">FALSE()</f>
        <v>0</v>
      </c>
    </row>
    <row r="187" customFormat="false" ht="18" hidden="false" customHeight="true" outlineLevel="0" collapsed="false">
      <c r="A187" s="251" t="n">
        <v>181</v>
      </c>
      <c r="B187" s="266" t="str">
        <f aca="false">IF(E187&lt;&gt;"",(IF(E187&gt;G187,"W",IF(E187=G187,"D","L"))),"")</f>
        <v/>
      </c>
      <c r="C187" s="266"/>
      <c r="D187" s="253"/>
      <c r="E187" s="254"/>
      <c r="F187" s="255" t="s">
        <v>399</v>
      </c>
      <c r="G187" s="256"/>
      <c r="H187" s="257" t="n">
        <f aca="false">SUM(K187+N187+Q187)</f>
        <v>0</v>
      </c>
      <c r="I187" s="255" t="s">
        <v>399</v>
      </c>
      <c r="J187" s="258" t="n">
        <f aca="false">SUM(M187+P187+S187)</f>
        <v>0</v>
      </c>
      <c r="K187" s="259"/>
      <c r="L187" s="255" t="s">
        <v>399</v>
      </c>
      <c r="M187" s="260"/>
      <c r="N187" s="261"/>
      <c r="O187" s="255" t="s">
        <v>399</v>
      </c>
      <c r="P187" s="260"/>
      <c r="Q187" s="261"/>
      <c r="R187" s="255" t="s">
        <v>399</v>
      </c>
      <c r="S187" s="260"/>
      <c r="T187" s="262"/>
      <c r="U187" s="263" t="s">
        <v>400</v>
      </c>
      <c r="V187" s="262"/>
      <c r="W187" s="263" t="s">
        <v>400</v>
      </c>
      <c r="X187" s="262"/>
      <c r="Y187" s="264" t="s">
        <v>407</v>
      </c>
      <c r="Z187" s="265"/>
      <c r="AA187" s="11"/>
      <c r="AB187" s="11" t="n">
        <f aca="false">FALSE()</f>
        <v>0</v>
      </c>
      <c r="AC187" s="11" t="n">
        <f aca="false">FALSE()</f>
        <v>0</v>
      </c>
      <c r="AD187" s="11" t="n">
        <f aca="false">FALSE()</f>
        <v>0</v>
      </c>
    </row>
    <row r="188" customFormat="false" ht="18" hidden="false" customHeight="true" outlineLevel="0" collapsed="false">
      <c r="A188" s="251" t="n">
        <v>182</v>
      </c>
      <c r="B188" s="266" t="str">
        <f aca="false">IF(E188&lt;&gt;"",(IF(E188&gt;G188,"W",IF(E188=G188,"D","L"))),"")</f>
        <v/>
      </c>
      <c r="C188" s="266"/>
      <c r="D188" s="253"/>
      <c r="E188" s="254"/>
      <c r="F188" s="255" t="s">
        <v>399</v>
      </c>
      <c r="G188" s="256"/>
      <c r="H188" s="257" t="n">
        <f aca="false">SUM(K188+N188+Q188)</f>
        <v>0</v>
      </c>
      <c r="I188" s="255" t="s">
        <v>399</v>
      </c>
      <c r="J188" s="258" t="n">
        <f aca="false">SUM(M188+P188+S188)</f>
        <v>0</v>
      </c>
      <c r="K188" s="259"/>
      <c r="L188" s="255" t="s">
        <v>399</v>
      </c>
      <c r="M188" s="260"/>
      <c r="N188" s="261"/>
      <c r="O188" s="255" t="s">
        <v>399</v>
      </c>
      <c r="P188" s="260"/>
      <c r="Q188" s="261"/>
      <c r="R188" s="255" t="s">
        <v>399</v>
      </c>
      <c r="S188" s="260"/>
      <c r="T188" s="262"/>
      <c r="U188" s="263" t="s">
        <v>400</v>
      </c>
      <c r="V188" s="262"/>
      <c r="W188" s="263" t="s">
        <v>400</v>
      </c>
      <c r="X188" s="262"/>
      <c r="Y188" s="264" t="s">
        <v>407</v>
      </c>
      <c r="Z188" s="265"/>
      <c r="AA188" s="11"/>
      <c r="AB188" s="11" t="n">
        <f aca="false">FALSE()</f>
        <v>0</v>
      </c>
      <c r="AC188" s="11" t="n">
        <f aca="false">FALSE()</f>
        <v>0</v>
      </c>
      <c r="AD188" s="11" t="n">
        <f aca="false">FALSE()</f>
        <v>0</v>
      </c>
    </row>
    <row r="189" customFormat="false" ht="18" hidden="false" customHeight="true" outlineLevel="0" collapsed="false">
      <c r="A189" s="251" t="n">
        <v>183</v>
      </c>
      <c r="B189" s="266" t="str">
        <f aca="false">IF(E189&lt;&gt;"",(IF(E189&gt;G189,"W",IF(E189=G189,"D","L"))),"")</f>
        <v/>
      </c>
      <c r="C189" s="266"/>
      <c r="D189" s="253"/>
      <c r="E189" s="254"/>
      <c r="F189" s="255" t="s">
        <v>399</v>
      </c>
      <c r="G189" s="256"/>
      <c r="H189" s="257" t="n">
        <f aca="false">SUM(K189+N189+Q189)</f>
        <v>0</v>
      </c>
      <c r="I189" s="255" t="s">
        <v>399</v>
      </c>
      <c r="J189" s="258" t="n">
        <f aca="false">SUM(M189+P189+S189)</f>
        <v>0</v>
      </c>
      <c r="K189" s="259"/>
      <c r="L189" s="255" t="s">
        <v>399</v>
      </c>
      <c r="M189" s="260"/>
      <c r="N189" s="261"/>
      <c r="O189" s="255" t="s">
        <v>399</v>
      </c>
      <c r="P189" s="260"/>
      <c r="Q189" s="261"/>
      <c r="R189" s="255" t="s">
        <v>399</v>
      </c>
      <c r="S189" s="260"/>
      <c r="T189" s="262"/>
      <c r="U189" s="263" t="s">
        <v>400</v>
      </c>
      <c r="V189" s="262"/>
      <c r="W189" s="263" t="s">
        <v>400</v>
      </c>
      <c r="X189" s="262"/>
      <c r="Y189" s="264" t="s">
        <v>407</v>
      </c>
      <c r="Z189" s="265"/>
      <c r="AA189" s="11"/>
      <c r="AB189" s="11" t="n">
        <f aca="false">FALSE()</f>
        <v>0</v>
      </c>
      <c r="AC189" s="11" t="n">
        <f aca="false">FALSE()</f>
        <v>0</v>
      </c>
      <c r="AD189" s="11" t="n">
        <f aca="false">FALSE()</f>
        <v>0</v>
      </c>
    </row>
    <row r="190" customFormat="false" ht="18" hidden="false" customHeight="true" outlineLevel="0" collapsed="false">
      <c r="A190" s="251" t="n">
        <v>184</v>
      </c>
      <c r="B190" s="266" t="str">
        <f aca="false">IF(E190&lt;&gt;"",(IF(E190&gt;G190,"W",IF(E190=G190,"D","L"))),"")</f>
        <v/>
      </c>
      <c r="C190" s="266"/>
      <c r="D190" s="253"/>
      <c r="E190" s="254"/>
      <c r="F190" s="255" t="s">
        <v>399</v>
      </c>
      <c r="G190" s="256"/>
      <c r="H190" s="257" t="n">
        <f aca="false">SUM(K190+N190+Q190)</f>
        <v>0</v>
      </c>
      <c r="I190" s="255" t="s">
        <v>399</v>
      </c>
      <c r="J190" s="258" t="n">
        <f aca="false">SUM(M190+P190+S190)</f>
        <v>0</v>
      </c>
      <c r="K190" s="259"/>
      <c r="L190" s="255" t="s">
        <v>399</v>
      </c>
      <c r="M190" s="260"/>
      <c r="N190" s="261"/>
      <c r="O190" s="255" t="s">
        <v>399</v>
      </c>
      <c r="P190" s="260"/>
      <c r="Q190" s="261"/>
      <c r="R190" s="255" t="s">
        <v>399</v>
      </c>
      <c r="S190" s="260"/>
      <c r="T190" s="262"/>
      <c r="U190" s="263" t="s">
        <v>400</v>
      </c>
      <c r="V190" s="262"/>
      <c r="W190" s="263" t="s">
        <v>400</v>
      </c>
      <c r="X190" s="262"/>
      <c r="Y190" s="264" t="s">
        <v>407</v>
      </c>
      <c r="Z190" s="265"/>
      <c r="AA190" s="11"/>
      <c r="AB190" s="11" t="n">
        <f aca="false">FALSE()</f>
        <v>0</v>
      </c>
      <c r="AC190" s="11" t="n">
        <f aca="false">FALSE()</f>
        <v>0</v>
      </c>
      <c r="AD190" s="11" t="n">
        <f aca="false">FALSE()</f>
        <v>0</v>
      </c>
    </row>
    <row r="191" customFormat="false" ht="18" hidden="false" customHeight="true" outlineLevel="0" collapsed="false">
      <c r="A191" s="251" t="n">
        <v>185</v>
      </c>
      <c r="B191" s="266" t="str">
        <f aca="false">IF(E191&lt;&gt;"",(IF(E191&gt;G191,"W",IF(E191=G191,"D","L"))),"")</f>
        <v/>
      </c>
      <c r="C191" s="266"/>
      <c r="D191" s="253"/>
      <c r="E191" s="254"/>
      <c r="F191" s="255" t="s">
        <v>399</v>
      </c>
      <c r="G191" s="256"/>
      <c r="H191" s="257" t="n">
        <f aca="false">SUM(K191+N191+Q191)</f>
        <v>0</v>
      </c>
      <c r="I191" s="255" t="s">
        <v>399</v>
      </c>
      <c r="J191" s="258" t="n">
        <f aca="false">SUM(M191+P191+S191)</f>
        <v>0</v>
      </c>
      <c r="K191" s="259"/>
      <c r="L191" s="255" t="s">
        <v>399</v>
      </c>
      <c r="M191" s="260"/>
      <c r="N191" s="261"/>
      <c r="O191" s="255" t="s">
        <v>399</v>
      </c>
      <c r="P191" s="260"/>
      <c r="Q191" s="261"/>
      <c r="R191" s="255" t="s">
        <v>399</v>
      </c>
      <c r="S191" s="260"/>
      <c r="T191" s="262"/>
      <c r="U191" s="263" t="s">
        <v>400</v>
      </c>
      <c r="V191" s="262"/>
      <c r="W191" s="263" t="s">
        <v>400</v>
      </c>
      <c r="X191" s="262"/>
      <c r="Y191" s="264" t="s">
        <v>407</v>
      </c>
      <c r="Z191" s="265"/>
      <c r="AA191" s="11"/>
      <c r="AB191" s="11" t="n">
        <f aca="false">FALSE()</f>
        <v>0</v>
      </c>
      <c r="AC191" s="11" t="n">
        <f aca="false">FALSE()</f>
        <v>0</v>
      </c>
      <c r="AD191" s="11" t="n">
        <f aca="false">FALSE()</f>
        <v>0</v>
      </c>
    </row>
    <row r="192" customFormat="false" ht="18" hidden="false" customHeight="true" outlineLevel="0" collapsed="false">
      <c r="A192" s="251" t="n">
        <v>186</v>
      </c>
      <c r="B192" s="266" t="str">
        <f aca="false">IF(E192&lt;&gt;"",(IF(E192&gt;G192,"W",IF(E192=G192,"D","L"))),"")</f>
        <v/>
      </c>
      <c r="C192" s="266"/>
      <c r="D192" s="253"/>
      <c r="E192" s="254"/>
      <c r="F192" s="255" t="s">
        <v>399</v>
      </c>
      <c r="G192" s="256"/>
      <c r="H192" s="257" t="n">
        <f aca="false">SUM(K192+N192+Q192)</f>
        <v>0</v>
      </c>
      <c r="I192" s="255" t="s">
        <v>399</v>
      </c>
      <c r="J192" s="258" t="n">
        <f aca="false">SUM(M192+P192+S192)</f>
        <v>0</v>
      </c>
      <c r="K192" s="259"/>
      <c r="L192" s="255" t="s">
        <v>399</v>
      </c>
      <c r="M192" s="260"/>
      <c r="N192" s="261"/>
      <c r="O192" s="255" t="s">
        <v>399</v>
      </c>
      <c r="P192" s="260"/>
      <c r="Q192" s="261"/>
      <c r="R192" s="255" t="s">
        <v>399</v>
      </c>
      <c r="S192" s="260"/>
      <c r="T192" s="262"/>
      <c r="U192" s="263" t="s">
        <v>400</v>
      </c>
      <c r="V192" s="262"/>
      <c r="W192" s="263" t="s">
        <v>400</v>
      </c>
      <c r="X192" s="262"/>
      <c r="Y192" s="264" t="s">
        <v>407</v>
      </c>
      <c r="Z192" s="265"/>
      <c r="AA192" s="11"/>
      <c r="AB192" s="11" t="n">
        <f aca="false">FALSE()</f>
        <v>0</v>
      </c>
      <c r="AC192" s="11" t="n">
        <f aca="false">FALSE()</f>
        <v>0</v>
      </c>
      <c r="AD192" s="11" t="n">
        <f aca="false">FALSE()</f>
        <v>0</v>
      </c>
    </row>
    <row r="193" customFormat="false" ht="18" hidden="false" customHeight="true" outlineLevel="0" collapsed="false">
      <c r="A193" s="251" t="n">
        <v>187</v>
      </c>
      <c r="B193" s="266" t="str">
        <f aca="false">IF(E193&lt;&gt;"",(IF(E193&gt;G193,"W",IF(E193=G193,"D","L"))),"")</f>
        <v/>
      </c>
      <c r="C193" s="266"/>
      <c r="D193" s="253"/>
      <c r="E193" s="254"/>
      <c r="F193" s="255" t="s">
        <v>399</v>
      </c>
      <c r="G193" s="256"/>
      <c r="H193" s="257" t="n">
        <f aca="false">SUM(K193+N193+Q193)</f>
        <v>0</v>
      </c>
      <c r="I193" s="255" t="s">
        <v>399</v>
      </c>
      <c r="J193" s="258" t="n">
        <f aca="false">SUM(M193+P193+S193)</f>
        <v>0</v>
      </c>
      <c r="K193" s="259"/>
      <c r="L193" s="255" t="s">
        <v>399</v>
      </c>
      <c r="M193" s="260"/>
      <c r="N193" s="261"/>
      <c r="O193" s="255" t="s">
        <v>399</v>
      </c>
      <c r="P193" s="260"/>
      <c r="Q193" s="261"/>
      <c r="R193" s="255" t="s">
        <v>399</v>
      </c>
      <c r="S193" s="260"/>
      <c r="T193" s="262"/>
      <c r="U193" s="263" t="s">
        <v>400</v>
      </c>
      <c r="V193" s="262"/>
      <c r="W193" s="263" t="s">
        <v>400</v>
      </c>
      <c r="X193" s="262"/>
      <c r="Y193" s="264" t="s">
        <v>407</v>
      </c>
      <c r="Z193" s="265"/>
      <c r="AA193" s="11"/>
      <c r="AB193" s="11" t="n">
        <f aca="false">FALSE()</f>
        <v>0</v>
      </c>
      <c r="AC193" s="11" t="n">
        <f aca="false">FALSE()</f>
        <v>0</v>
      </c>
      <c r="AD193" s="11" t="n">
        <f aca="false">FALSE()</f>
        <v>0</v>
      </c>
    </row>
    <row r="194" customFormat="false" ht="18" hidden="false" customHeight="true" outlineLevel="0" collapsed="false">
      <c r="A194" s="251" t="n">
        <v>188</v>
      </c>
      <c r="B194" s="266" t="str">
        <f aca="false">IF(E194&lt;&gt;"",(IF(E194&gt;G194,"W",IF(E194=G194,"D","L"))),"")</f>
        <v/>
      </c>
      <c r="C194" s="266"/>
      <c r="D194" s="253"/>
      <c r="E194" s="254"/>
      <c r="F194" s="255" t="s">
        <v>399</v>
      </c>
      <c r="G194" s="256"/>
      <c r="H194" s="257" t="n">
        <f aca="false">SUM(K194+N194+Q194)</f>
        <v>0</v>
      </c>
      <c r="I194" s="255" t="s">
        <v>399</v>
      </c>
      <c r="J194" s="258" t="n">
        <f aca="false">SUM(M194+P194+S194)</f>
        <v>0</v>
      </c>
      <c r="K194" s="259"/>
      <c r="L194" s="255" t="s">
        <v>399</v>
      </c>
      <c r="M194" s="260"/>
      <c r="N194" s="261"/>
      <c r="O194" s="255" t="s">
        <v>399</v>
      </c>
      <c r="P194" s="260"/>
      <c r="Q194" s="261"/>
      <c r="R194" s="255" t="s">
        <v>399</v>
      </c>
      <c r="S194" s="260"/>
      <c r="T194" s="262"/>
      <c r="U194" s="263" t="s">
        <v>400</v>
      </c>
      <c r="V194" s="262"/>
      <c r="W194" s="263" t="s">
        <v>400</v>
      </c>
      <c r="X194" s="262"/>
      <c r="Y194" s="264" t="s">
        <v>407</v>
      </c>
      <c r="Z194" s="265"/>
      <c r="AA194" s="11"/>
      <c r="AB194" s="11" t="n">
        <f aca="false">FALSE()</f>
        <v>0</v>
      </c>
      <c r="AC194" s="11" t="n">
        <f aca="false">FALSE()</f>
        <v>0</v>
      </c>
      <c r="AD194" s="11" t="n">
        <f aca="false">FALSE()</f>
        <v>0</v>
      </c>
    </row>
    <row r="195" customFormat="false" ht="18" hidden="false" customHeight="true" outlineLevel="0" collapsed="false">
      <c r="A195" s="251" t="n">
        <v>189</v>
      </c>
      <c r="B195" s="266" t="str">
        <f aca="false">IF(E195&lt;&gt;"",(IF(E195&gt;G195,"W",IF(E195=G195,"D","L"))),"")</f>
        <v/>
      </c>
      <c r="C195" s="266"/>
      <c r="D195" s="253"/>
      <c r="E195" s="254"/>
      <c r="F195" s="255" t="s">
        <v>399</v>
      </c>
      <c r="G195" s="256"/>
      <c r="H195" s="257" t="n">
        <f aca="false">SUM(K195+N195+Q195)</f>
        <v>0</v>
      </c>
      <c r="I195" s="255" t="s">
        <v>399</v>
      </c>
      <c r="J195" s="258" t="n">
        <f aca="false">SUM(M195+P195+S195)</f>
        <v>0</v>
      </c>
      <c r="K195" s="259"/>
      <c r="L195" s="255" t="s">
        <v>399</v>
      </c>
      <c r="M195" s="260"/>
      <c r="N195" s="261"/>
      <c r="O195" s="255" t="s">
        <v>399</v>
      </c>
      <c r="P195" s="260"/>
      <c r="Q195" s="261"/>
      <c r="R195" s="255" t="s">
        <v>399</v>
      </c>
      <c r="S195" s="260"/>
      <c r="T195" s="262"/>
      <c r="U195" s="263" t="s">
        <v>400</v>
      </c>
      <c r="V195" s="262"/>
      <c r="W195" s="263" t="s">
        <v>400</v>
      </c>
      <c r="X195" s="262"/>
      <c r="Y195" s="264" t="s">
        <v>407</v>
      </c>
      <c r="Z195" s="265"/>
      <c r="AA195" s="11"/>
      <c r="AB195" s="11" t="n">
        <f aca="false">FALSE()</f>
        <v>0</v>
      </c>
      <c r="AC195" s="11" t="n">
        <f aca="false">FALSE()</f>
        <v>0</v>
      </c>
      <c r="AD195" s="11" t="n">
        <f aca="false">FALSE()</f>
        <v>0</v>
      </c>
    </row>
    <row r="196" customFormat="false" ht="18" hidden="false" customHeight="true" outlineLevel="0" collapsed="false">
      <c r="A196" s="251" t="n">
        <v>190</v>
      </c>
      <c r="B196" s="266" t="str">
        <f aca="false">IF(E196&lt;&gt;"",(IF(E196&gt;G196,"W",IF(E196=G196,"D","L"))),"")</f>
        <v/>
      </c>
      <c r="C196" s="266"/>
      <c r="D196" s="253"/>
      <c r="E196" s="254"/>
      <c r="F196" s="255" t="s">
        <v>399</v>
      </c>
      <c r="G196" s="256"/>
      <c r="H196" s="257" t="n">
        <f aca="false">SUM(K196+N196+Q196)</f>
        <v>0</v>
      </c>
      <c r="I196" s="255" t="s">
        <v>399</v>
      </c>
      <c r="J196" s="258" t="n">
        <f aca="false">SUM(M196+P196+S196)</f>
        <v>0</v>
      </c>
      <c r="K196" s="259"/>
      <c r="L196" s="255" t="s">
        <v>399</v>
      </c>
      <c r="M196" s="260"/>
      <c r="N196" s="261"/>
      <c r="O196" s="255" t="s">
        <v>399</v>
      </c>
      <c r="P196" s="260"/>
      <c r="Q196" s="261"/>
      <c r="R196" s="255" t="s">
        <v>399</v>
      </c>
      <c r="S196" s="260"/>
      <c r="T196" s="262"/>
      <c r="U196" s="263" t="s">
        <v>400</v>
      </c>
      <c r="V196" s="262"/>
      <c r="W196" s="263" t="s">
        <v>400</v>
      </c>
      <c r="X196" s="262"/>
      <c r="Y196" s="264" t="s">
        <v>407</v>
      </c>
      <c r="Z196" s="265"/>
      <c r="AA196" s="11"/>
      <c r="AB196" s="11" t="n">
        <f aca="false">FALSE()</f>
        <v>0</v>
      </c>
      <c r="AC196" s="11" t="n">
        <f aca="false">FALSE()</f>
        <v>0</v>
      </c>
      <c r="AD196" s="11" t="n">
        <f aca="false">FALSE()</f>
        <v>0</v>
      </c>
    </row>
    <row r="197" customFormat="false" ht="18" hidden="false" customHeight="true" outlineLevel="0" collapsed="false">
      <c r="A197" s="251" t="n">
        <v>191</v>
      </c>
      <c r="B197" s="266" t="str">
        <f aca="false">IF(E197&lt;&gt;"",(IF(E197&gt;G197,"W",IF(E197=G197,"D","L"))),"")</f>
        <v/>
      </c>
      <c r="C197" s="266"/>
      <c r="D197" s="253"/>
      <c r="E197" s="254"/>
      <c r="F197" s="255" t="s">
        <v>399</v>
      </c>
      <c r="G197" s="256"/>
      <c r="H197" s="257" t="n">
        <f aca="false">SUM(K197+N197+Q197)</f>
        <v>0</v>
      </c>
      <c r="I197" s="255" t="s">
        <v>399</v>
      </c>
      <c r="J197" s="258" t="n">
        <f aca="false">SUM(M197+P197+S197)</f>
        <v>0</v>
      </c>
      <c r="K197" s="259"/>
      <c r="L197" s="255" t="s">
        <v>399</v>
      </c>
      <c r="M197" s="260"/>
      <c r="N197" s="261"/>
      <c r="O197" s="255" t="s">
        <v>399</v>
      </c>
      <c r="P197" s="260"/>
      <c r="Q197" s="261"/>
      <c r="R197" s="255" t="s">
        <v>399</v>
      </c>
      <c r="S197" s="260"/>
      <c r="T197" s="262"/>
      <c r="U197" s="263" t="s">
        <v>400</v>
      </c>
      <c r="V197" s="262"/>
      <c r="W197" s="263" t="s">
        <v>400</v>
      </c>
      <c r="X197" s="262"/>
      <c r="Y197" s="264" t="s">
        <v>407</v>
      </c>
      <c r="Z197" s="265"/>
      <c r="AA197" s="11"/>
      <c r="AB197" s="11" t="n">
        <f aca="false">FALSE()</f>
        <v>0</v>
      </c>
      <c r="AC197" s="11" t="n">
        <f aca="false">FALSE()</f>
        <v>0</v>
      </c>
      <c r="AD197" s="11" t="n">
        <f aca="false">FALSE()</f>
        <v>0</v>
      </c>
    </row>
    <row r="198" customFormat="false" ht="18" hidden="false" customHeight="true" outlineLevel="0" collapsed="false">
      <c r="A198" s="251" t="n">
        <v>192</v>
      </c>
      <c r="B198" s="266" t="str">
        <f aca="false">IF(E198&lt;&gt;"",(IF(E198&gt;G198,"W",IF(E198=G198,"D","L"))),"")</f>
        <v/>
      </c>
      <c r="C198" s="266"/>
      <c r="D198" s="253"/>
      <c r="E198" s="254"/>
      <c r="F198" s="255" t="s">
        <v>399</v>
      </c>
      <c r="G198" s="256"/>
      <c r="H198" s="257" t="n">
        <f aca="false">SUM(K198+N198+Q198)</f>
        <v>0</v>
      </c>
      <c r="I198" s="255" t="s">
        <v>399</v>
      </c>
      <c r="J198" s="258" t="n">
        <f aca="false">SUM(M198+P198+S198)</f>
        <v>0</v>
      </c>
      <c r="K198" s="259"/>
      <c r="L198" s="255" t="s">
        <v>399</v>
      </c>
      <c r="M198" s="260"/>
      <c r="N198" s="261"/>
      <c r="O198" s="255" t="s">
        <v>399</v>
      </c>
      <c r="P198" s="260"/>
      <c r="Q198" s="261"/>
      <c r="R198" s="255" t="s">
        <v>399</v>
      </c>
      <c r="S198" s="260"/>
      <c r="T198" s="262"/>
      <c r="U198" s="263" t="s">
        <v>400</v>
      </c>
      <c r="V198" s="262"/>
      <c r="W198" s="263" t="s">
        <v>400</v>
      </c>
      <c r="X198" s="262"/>
      <c r="Y198" s="264" t="s">
        <v>407</v>
      </c>
      <c r="Z198" s="265"/>
      <c r="AA198" s="11"/>
      <c r="AB198" s="11" t="n">
        <f aca="false">FALSE()</f>
        <v>0</v>
      </c>
      <c r="AC198" s="11" t="n">
        <f aca="false">FALSE()</f>
        <v>0</v>
      </c>
      <c r="AD198" s="11" t="n">
        <f aca="false">FALSE()</f>
        <v>0</v>
      </c>
    </row>
    <row r="199" customFormat="false" ht="18" hidden="false" customHeight="true" outlineLevel="0" collapsed="false">
      <c r="A199" s="251" t="n">
        <v>193</v>
      </c>
      <c r="B199" s="266" t="str">
        <f aca="false">IF(E199&lt;&gt;"",(IF(E199&gt;G199,"W",IF(E199=G199,"D","L"))),"")</f>
        <v/>
      </c>
      <c r="C199" s="266"/>
      <c r="D199" s="253"/>
      <c r="E199" s="254"/>
      <c r="F199" s="255" t="s">
        <v>399</v>
      </c>
      <c r="G199" s="256"/>
      <c r="H199" s="257" t="n">
        <f aca="false">SUM(K199+N199+Q199)</f>
        <v>0</v>
      </c>
      <c r="I199" s="255" t="s">
        <v>399</v>
      </c>
      <c r="J199" s="258" t="n">
        <f aca="false">SUM(M199+P199+S199)</f>
        <v>0</v>
      </c>
      <c r="K199" s="259"/>
      <c r="L199" s="255" t="s">
        <v>399</v>
      </c>
      <c r="M199" s="260"/>
      <c r="N199" s="261"/>
      <c r="O199" s="255" t="s">
        <v>399</v>
      </c>
      <c r="P199" s="260"/>
      <c r="Q199" s="261"/>
      <c r="R199" s="255" t="s">
        <v>399</v>
      </c>
      <c r="S199" s="260"/>
      <c r="T199" s="262"/>
      <c r="U199" s="263" t="s">
        <v>400</v>
      </c>
      <c r="V199" s="262"/>
      <c r="W199" s="263" t="s">
        <v>400</v>
      </c>
      <c r="X199" s="262"/>
      <c r="Y199" s="264" t="s">
        <v>407</v>
      </c>
      <c r="Z199" s="265"/>
      <c r="AA199" s="11"/>
      <c r="AB199" s="11" t="n">
        <f aca="false">FALSE()</f>
        <v>0</v>
      </c>
      <c r="AC199" s="11" t="n">
        <f aca="false">FALSE()</f>
        <v>0</v>
      </c>
      <c r="AD199" s="11" t="n">
        <f aca="false">FALSE()</f>
        <v>0</v>
      </c>
    </row>
    <row r="200" customFormat="false" ht="18" hidden="false" customHeight="true" outlineLevel="0" collapsed="false">
      <c r="A200" s="251" t="n">
        <v>194</v>
      </c>
      <c r="B200" s="266" t="str">
        <f aca="false">IF(E200&lt;&gt;"",(IF(E200&gt;G200,"W",IF(E200=G200,"D","L"))),"")</f>
        <v/>
      </c>
      <c r="C200" s="266"/>
      <c r="D200" s="253"/>
      <c r="E200" s="254"/>
      <c r="F200" s="255" t="s">
        <v>399</v>
      </c>
      <c r="G200" s="256"/>
      <c r="H200" s="257" t="n">
        <f aca="false">SUM(K200+N200+Q200)</f>
        <v>0</v>
      </c>
      <c r="I200" s="255" t="s">
        <v>399</v>
      </c>
      <c r="J200" s="258" t="n">
        <f aca="false">SUM(M200+P200+S200)</f>
        <v>0</v>
      </c>
      <c r="K200" s="259"/>
      <c r="L200" s="255" t="s">
        <v>399</v>
      </c>
      <c r="M200" s="260"/>
      <c r="N200" s="261"/>
      <c r="O200" s="255" t="s">
        <v>399</v>
      </c>
      <c r="P200" s="260"/>
      <c r="Q200" s="261"/>
      <c r="R200" s="255" t="s">
        <v>399</v>
      </c>
      <c r="S200" s="260"/>
      <c r="T200" s="262"/>
      <c r="U200" s="263" t="s">
        <v>400</v>
      </c>
      <c r="V200" s="262"/>
      <c r="W200" s="263" t="s">
        <v>400</v>
      </c>
      <c r="X200" s="262"/>
      <c r="Y200" s="264" t="s">
        <v>407</v>
      </c>
      <c r="Z200" s="265"/>
      <c r="AA200" s="11"/>
      <c r="AB200" s="11" t="n">
        <f aca="false">FALSE()</f>
        <v>0</v>
      </c>
      <c r="AC200" s="11" t="n">
        <f aca="false">FALSE()</f>
        <v>0</v>
      </c>
      <c r="AD200" s="11" t="n">
        <f aca="false">FALSE()</f>
        <v>0</v>
      </c>
    </row>
    <row r="201" customFormat="false" ht="18" hidden="false" customHeight="true" outlineLevel="0" collapsed="false">
      <c r="A201" s="251" t="n">
        <v>195</v>
      </c>
      <c r="B201" s="266" t="str">
        <f aca="false">IF(E201&lt;&gt;"",(IF(E201&gt;G201,"W",IF(E201=G201,"D","L"))),"")</f>
        <v/>
      </c>
      <c r="C201" s="266"/>
      <c r="D201" s="253"/>
      <c r="E201" s="254"/>
      <c r="F201" s="255" t="s">
        <v>399</v>
      </c>
      <c r="G201" s="256"/>
      <c r="H201" s="257" t="n">
        <f aca="false">SUM(K201+N201+Q201)</f>
        <v>0</v>
      </c>
      <c r="I201" s="255" t="s">
        <v>399</v>
      </c>
      <c r="J201" s="258" t="n">
        <f aca="false">SUM(M201+P201+S201)</f>
        <v>0</v>
      </c>
      <c r="K201" s="259"/>
      <c r="L201" s="255" t="s">
        <v>399</v>
      </c>
      <c r="M201" s="260"/>
      <c r="N201" s="261"/>
      <c r="O201" s="255" t="s">
        <v>399</v>
      </c>
      <c r="P201" s="260"/>
      <c r="Q201" s="261"/>
      <c r="R201" s="255" t="s">
        <v>399</v>
      </c>
      <c r="S201" s="260"/>
      <c r="T201" s="262"/>
      <c r="U201" s="263" t="s">
        <v>400</v>
      </c>
      <c r="V201" s="262"/>
      <c r="W201" s="263" t="s">
        <v>400</v>
      </c>
      <c r="X201" s="262"/>
      <c r="Y201" s="264" t="s">
        <v>407</v>
      </c>
      <c r="Z201" s="265"/>
      <c r="AA201" s="11"/>
      <c r="AB201" s="11" t="n">
        <f aca="false">FALSE()</f>
        <v>0</v>
      </c>
      <c r="AC201" s="11" t="n">
        <f aca="false">FALSE()</f>
        <v>0</v>
      </c>
      <c r="AD201" s="11" t="n">
        <f aca="false">FALSE()</f>
        <v>0</v>
      </c>
    </row>
    <row r="202" customFormat="false" ht="18" hidden="false" customHeight="true" outlineLevel="0" collapsed="false">
      <c r="A202" s="251" t="n">
        <v>196</v>
      </c>
      <c r="B202" s="266" t="str">
        <f aca="false">IF(E202&lt;&gt;"",(IF(E202&gt;G202,"W",IF(E202=G202,"D","L"))),"")</f>
        <v/>
      </c>
      <c r="C202" s="266"/>
      <c r="D202" s="253"/>
      <c r="E202" s="254"/>
      <c r="F202" s="255" t="s">
        <v>399</v>
      </c>
      <c r="G202" s="256"/>
      <c r="H202" s="257" t="n">
        <f aca="false">SUM(K202+N202+Q202)</f>
        <v>0</v>
      </c>
      <c r="I202" s="255" t="s">
        <v>399</v>
      </c>
      <c r="J202" s="258" t="n">
        <f aca="false">SUM(M202+P202+S202)</f>
        <v>0</v>
      </c>
      <c r="K202" s="259"/>
      <c r="L202" s="255" t="s">
        <v>399</v>
      </c>
      <c r="M202" s="260"/>
      <c r="N202" s="261"/>
      <c r="O202" s="255" t="s">
        <v>399</v>
      </c>
      <c r="P202" s="260"/>
      <c r="Q202" s="261"/>
      <c r="R202" s="255" t="s">
        <v>399</v>
      </c>
      <c r="S202" s="260"/>
      <c r="T202" s="262"/>
      <c r="U202" s="263" t="s">
        <v>400</v>
      </c>
      <c r="V202" s="262"/>
      <c r="W202" s="263" t="s">
        <v>400</v>
      </c>
      <c r="X202" s="262"/>
      <c r="Y202" s="264" t="s">
        <v>407</v>
      </c>
      <c r="Z202" s="265"/>
      <c r="AA202" s="11"/>
      <c r="AB202" s="11" t="n">
        <f aca="false">FALSE()</f>
        <v>0</v>
      </c>
      <c r="AC202" s="11" t="n">
        <f aca="false">FALSE()</f>
        <v>0</v>
      </c>
      <c r="AD202" s="11" t="n">
        <f aca="false">FALSE()</f>
        <v>0</v>
      </c>
    </row>
    <row r="203" customFormat="false" ht="18" hidden="false" customHeight="true" outlineLevel="0" collapsed="false">
      <c r="A203" s="251" t="n">
        <v>197</v>
      </c>
      <c r="B203" s="266" t="str">
        <f aca="false">IF(E203&lt;&gt;"",(IF(E203&gt;G203,"W",IF(E203=G203,"D","L"))),"")</f>
        <v/>
      </c>
      <c r="C203" s="266"/>
      <c r="D203" s="253"/>
      <c r="E203" s="254"/>
      <c r="F203" s="255" t="s">
        <v>399</v>
      </c>
      <c r="G203" s="256"/>
      <c r="H203" s="257" t="n">
        <f aca="false">SUM(K203+N203+Q203)</f>
        <v>0</v>
      </c>
      <c r="I203" s="255" t="s">
        <v>399</v>
      </c>
      <c r="J203" s="258" t="n">
        <f aca="false">SUM(M203+P203+S203)</f>
        <v>0</v>
      </c>
      <c r="K203" s="259"/>
      <c r="L203" s="255" t="s">
        <v>399</v>
      </c>
      <c r="M203" s="260"/>
      <c r="N203" s="261"/>
      <c r="O203" s="255" t="s">
        <v>399</v>
      </c>
      <c r="P203" s="260"/>
      <c r="Q203" s="261"/>
      <c r="R203" s="255" t="s">
        <v>399</v>
      </c>
      <c r="S203" s="260"/>
      <c r="T203" s="262"/>
      <c r="U203" s="263" t="s">
        <v>400</v>
      </c>
      <c r="V203" s="262"/>
      <c r="W203" s="263" t="s">
        <v>400</v>
      </c>
      <c r="X203" s="262"/>
      <c r="Y203" s="264" t="s">
        <v>407</v>
      </c>
      <c r="Z203" s="265"/>
      <c r="AA203" s="11"/>
      <c r="AB203" s="11" t="n">
        <f aca="false">FALSE()</f>
        <v>0</v>
      </c>
      <c r="AC203" s="11" t="n">
        <f aca="false">FALSE()</f>
        <v>0</v>
      </c>
      <c r="AD203" s="11" t="n">
        <f aca="false">FALSE()</f>
        <v>0</v>
      </c>
    </row>
    <row r="204" customFormat="false" ht="18" hidden="false" customHeight="true" outlineLevel="0" collapsed="false">
      <c r="A204" s="251" t="n">
        <v>198</v>
      </c>
      <c r="B204" s="266" t="str">
        <f aca="false">IF(E204&lt;&gt;"",(IF(E204&gt;G204,"W",IF(E204=G204,"D","L"))),"")</f>
        <v/>
      </c>
      <c r="C204" s="266"/>
      <c r="D204" s="253"/>
      <c r="E204" s="254"/>
      <c r="F204" s="255" t="s">
        <v>399</v>
      </c>
      <c r="G204" s="256"/>
      <c r="H204" s="257" t="n">
        <f aca="false">SUM(K204+N204+Q204)</f>
        <v>0</v>
      </c>
      <c r="I204" s="255" t="s">
        <v>399</v>
      </c>
      <c r="J204" s="258" t="n">
        <f aca="false">SUM(M204+P204+S204)</f>
        <v>0</v>
      </c>
      <c r="K204" s="259"/>
      <c r="L204" s="255" t="s">
        <v>399</v>
      </c>
      <c r="M204" s="260"/>
      <c r="N204" s="261"/>
      <c r="O204" s="255" t="s">
        <v>399</v>
      </c>
      <c r="P204" s="260"/>
      <c r="Q204" s="261"/>
      <c r="R204" s="255" t="s">
        <v>399</v>
      </c>
      <c r="S204" s="260"/>
      <c r="T204" s="262"/>
      <c r="U204" s="263" t="s">
        <v>400</v>
      </c>
      <c r="V204" s="262"/>
      <c r="W204" s="263" t="s">
        <v>400</v>
      </c>
      <c r="X204" s="262"/>
      <c r="Y204" s="264" t="s">
        <v>407</v>
      </c>
      <c r="Z204" s="265"/>
      <c r="AA204" s="11"/>
      <c r="AB204" s="11" t="n">
        <f aca="false">FALSE()</f>
        <v>0</v>
      </c>
      <c r="AC204" s="11" t="n">
        <f aca="false">FALSE()</f>
        <v>0</v>
      </c>
      <c r="AD204" s="11" t="n">
        <f aca="false">FALSE()</f>
        <v>0</v>
      </c>
    </row>
    <row r="205" customFormat="false" ht="18" hidden="false" customHeight="true" outlineLevel="0" collapsed="false">
      <c r="A205" s="251" t="n">
        <v>199</v>
      </c>
      <c r="B205" s="266" t="str">
        <f aca="false">IF(E205&lt;&gt;"",(IF(E205&gt;G205,"W",IF(E205=G205,"D","L"))),"")</f>
        <v/>
      </c>
      <c r="C205" s="266"/>
      <c r="D205" s="253"/>
      <c r="E205" s="254"/>
      <c r="F205" s="255" t="s">
        <v>399</v>
      </c>
      <c r="G205" s="256"/>
      <c r="H205" s="257" t="n">
        <f aca="false">SUM(K205+N205+Q205)</f>
        <v>0</v>
      </c>
      <c r="I205" s="255" t="s">
        <v>399</v>
      </c>
      <c r="J205" s="258" t="n">
        <f aca="false">SUM(M205+P205+S205)</f>
        <v>0</v>
      </c>
      <c r="K205" s="259"/>
      <c r="L205" s="255" t="s">
        <v>399</v>
      </c>
      <c r="M205" s="260"/>
      <c r="N205" s="261"/>
      <c r="O205" s="255" t="s">
        <v>399</v>
      </c>
      <c r="P205" s="260"/>
      <c r="Q205" s="261"/>
      <c r="R205" s="255" t="s">
        <v>399</v>
      </c>
      <c r="S205" s="260"/>
      <c r="T205" s="262"/>
      <c r="U205" s="263" t="s">
        <v>400</v>
      </c>
      <c r="V205" s="262"/>
      <c r="W205" s="263" t="s">
        <v>400</v>
      </c>
      <c r="X205" s="262"/>
      <c r="Y205" s="264" t="s">
        <v>407</v>
      </c>
      <c r="Z205" s="265"/>
      <c r="AA205" s="11"/>
      <c r="AB205" s="11" t="n">
        <f aca="false">FALSE()</f>
        <v>0</v>
      </c>
      <c r="AC205" s="11" t="n">
        <f aca="false">FALSE()</f>
        <v>0</v>
      </c>
      <c r="AD205" s="11" t="n">
        <f aca="false">FALSE()</f>
        <v>0</v>
      </c>
    </row>
    <row r="206" customFormat="false" ht="18" hidden="false" customHeight="true" outlineLevel="0" collapsed="false">
      <c r="A206" s="251" t="n">
        <v>200</v>
      </c>
      <c r="B206" s="266" t="str">
        <f aca="false">IF(E206&lt;&gt;"",(IF(E206&gt;G206,"W",IF(E206=G206,"D","L"))),"")</f>
        <v/>
      </c>
      <c r="C206" s="266"/>
      <c r="D206" s="253"/>
      <c r="E206" s="254"/>
      <c r="F206" s="255" t="s">
        <v>399</v>
      </c>
      <c r="G206" s="256"/>
      <c r="H206" s="257" t="n">
        <f aca="false">SUM(K206+N206+Q206)</f>
        <v>0</v>
      </c>
      <c r="I206" s="255" t="s">
        <v>399</v>
      </c>
      <c r="J206" s="258" t="n">
        <f aca="false">SUM(M206+P206+S206)</f>
        <v>0</v>
      </c>
      <c r="K206" s="259"/>
      <c r="L206" s="255" t="s">
        <v>399</v>
      </c>
      <c r="M206" s="260"/>
      <c r="N206" s="261"/>
      <c r="O206" s="255" t="s">
        <v>399</v>
      </c>
      <c r="P206" s="260"/>
      <c r="Q206" s="261"/>
      <c r="R206" s="255" t="s">
        <v>399</v>
      </c>
      <c r="S206" s="260"/>
      <c r="T206" s="262"/>
      <c r="U206" s="263" t="s">
        <v>400</v>
      </c>
      <c r="V206" s="262"/>
      <c r="W206" s="263" t="s">
        <v>400</v>
      </c>
      <c r="X206" s="262"/>
      <c r="Y206" s="264" t="s">
        <v>407</v>
      </c>
      <c r="Z206" s="265"/>
      <c r="AA206" s="11"/>
      <c r="AB206" s="11" t="n">
        <f aca="false">FALSE()</f>
        <v>0</v>
      </c>
      <c r="AC206" s="11" t="n">
        <f aca="false">FALSE()</f>
        <v>0</v>
      </c>
      <c r="AD206" s="11" t="n">
        <f aca="false">FALSE()</f>
        <v>0</v>
      </c>
    </row>
  </sheetData>
  <sheetProtection sheet="true" scenarios="true" formatCells="false" selectLockedCells="true"/>
  <protectedRanges>
    <protectedRange name="Range1" sqref="D7:D206"/>
  </protectedRanges>
  <mergeCells count="205">
    <mergeCell ref="Z2:Z3"/>
    <mergeCell ref="A5:C5"/>
    <mergeCell ref="T5:U5"/>
    <mergeCell ref="V5:W5"/>
    <mergeCell ref="X5:Y5"/>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2:C72"/>
    <mergeCell ref="B73:C73"/>
    <mergeCell ref="B74:C74"/>
    <mergeCell ref="B75:C75"/>
    <mergeCell ref="B76:C76"/>
    <mergeCell ref="B77:C77"/>
    <mergeCell ref="B78:C78"/>
    <mergeCell ref="B79:C79"/>
    <mergeCell ref="B80:C80"/>
    <mergeCell ref="B81:C81"/>
    <mergeCell ref="B82:C82"/>
    <mergeCell ref="B83:C83"/>
    <mergeCell ref="B84:C84"/>
    <mergeCell ref="B85:C85"/>
    <mergeCell ref="B86:C86"/>
    <mergeCell ref="B87:C87"/>
    <mergeCell ref="B88:C88"/>
    <mergeCell ref="B89:C89"/>
    <mergeCell ref="B90:C90"/>
    <mergeCell ref="B91:C91"/>
    <mergeCell ref="B92:C92"/>
    <mergeCell ref="B93:C93"/>
    <mergeCell ref="B94:C94"/>
    <mergeCell ref="B95:C95"/>
    <mergeCell ref="B96:C96"/>
    <mergeCell ref="B97:C97"/>
    <mergeCell ref="B98:C98"/>
    <mergeCell ref="B99:C99"/>
    <mergeCell ref="B100:C100"/>
    <mergeCell ref="B101:C101"/>
    <mergeCell ref="B102:C102"/>
    <mergeCell ref="B103:C103"/>
    <mergeCell ref="B104:C104"/>
    <mergeCell ref="B105:C105"/>
    <mergeCell ref="B106:C106"/>
    <mergeCell ref="B107:C107"/>
    <mergeCell ref="B108:C108"/>
    <mergeCell ref="B109:C109"/>
    <mergeCell ref="B110:C110"/>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26:C126"/>
    <mergeCell ref="B127:C127"/>
    <mergeCell ref="B128:C128"/>
    <mergeCell ref="B129:C129"/>
    <mergeCell ref="B130:C130"/>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3:C143"/>
    <mergeCell ref="B144:C144"/>
    <mergeCell ref="B145:C145"/>
    <mergeCell ref="B146:C146"/>
    <mergeCell ref="B147:C147"/>
    <mergeCell ref="B148:C148"/>
    <mergeCell ref="B149:C149"/>
    <mergeCell ref="B150:C150"/>
    <mergeCell ref="B151:C151"/>
    <mergeCell ref="B152:C152"/>
    <mergeCell ref="B153:C153"/>
    <mergeCell ref="B154:C154"/>
    <mergeCell ref="B155:C155"/>
    <mergeCell ref="B156:C156"/>
    <mergeCell ref="B157:C157"/>
    <mergeCell ref="B158:C158"/>
    <mergeCell ref="B159:C159"/>
    <mergeCell ref="B160:C160"/>
    <mergeCell ref="B161:C161"/>
    <mergeCell ref="B162:C162"/>
    <mergeCell ref="B163:C163"/>
    <mergeCell ref="B164:C164"/>
    <mergeCell ref="B165:C165"/>
    <mergeCell ref="B166:C166"/>
    <mergeCell ref="B167:C167"/>
    <mergeCell ref="B168:C168"/>
    <mergeCell ref="B169:C169"/>
    <mergeCell ref="B170:C170"/>
    <mergeCell ref="B171:C171"/>
    <mergeCell ref="B172:C172"/>
    <mergeCell ref="B173:C173"/>
    <mergeCell ref="B174:C174"/>
    <mergeCell ref="B175:C175"/>
    <mergeCell ref="B176:C176"/>
    <mergeCell ref="B177:C177"/>
    <mergeCell ref="B178:C178"/>
    <mergeCell ref="B179:C179"/>
    <mergeCell ref="B180:C180"/>
    <mergeCell ref="B181:C181"/>
    <mergeCell ref="B182:C182"/>
    <mergeCell ref="B183:C183"/>
    <mergeCell ref="B184:C184"/>
    <mergeCell ref="B185:C185"/>
    <mergeCell ref="B186:C186"/>
    <mergeCell ref="B187:C187"/>
    <mergeCell ref="B188:C188"/>
    <mergeCell ref="B189:C189"/>
    <mergeCell ref="B190:C190"/>
    <mergeCell ref="B191:C191"/>
    <mergeCell ref="B192:C192"/>
    <mergeCell ref="B193:C193"/>
    <mergeCell ref="B194:C194"/>
    <mergeCell ref="B195:C195"/>
    <mergeCell ref="B196:C196"/>
    <mergeCell ref="B197:C197"/>
    <mergeCell ref="B198:C198"/>
    <mergeCell ref="B199:C199"/>
    <mergeCell ref="B200:C200"/>
    <mergeCell ref="B201:C201"/>
    <mergeCell ref="B202:C202"/>
    <mergeCell ref="B203:C203"/>
    <mergeCell ref="B204:C204"/>
    <mergeCell ref="B205:C205"/>
    <mergeCell ref="B206:C206"/>
  </mergeCells>
  <conditionalFormatting sqref="B7:C206">
    <cfRule type="cellIs" priority="2" operator="equal" aboveAverage="0" equalAverage="0" bottom="0" percent="0" rank="0" text="" dxfId="0">
      <formula>"won"</formula>
    </cfRule>
    <cfRule type="cellIs" priority="3" operator="equal" aboveAverage="0" equalAverage="0" bottom="0" percent="0" rank="0" text="" dxfId="1">
      <formula>"lost"</formula>
    </cfRule>
    <cfRule type="cellIs" priority="4" operator="equal" aboveAverage="0" equalAverage="0" bottom="0" percent="0" rank="0" text="" dxfId="2">
      <formula>"tied"</formula>
    </cfRule>
  </conditionalFormatting>
  <dataValidations count="3">
    <dataValidation allowBlank="true" operator="between" showDropDown="false" showErrorMessage="true" showInputMessage="false" sqref="R22" type="whole">
      <formula1>1</formula1>
      <formula2>10</formula2>
    </dataValidation>
    <dataValidation allowBlank="true" operator="between" showDropDown="false" showErrorMessage="true" showInputMessage="false" sqref="C4:C206" type="list">
      <formula1>$C$21:$C$28</formula1>
      <formula2>0</formula2>
    </dataValidation>
    <dataValidation allowBlank="true" operator="between" showDropDown="false" showErrorMessage="true" showInputMessage="false" sqref="O22" type="whole">
      <formula1>1</formula1>
      <formula2>20</formula2>
    </dataValidation>
  </dataValidations>
  <printOptions headings="false" gridLines="false" gridLinesSet="true" horizontalCentered="false" verticalCentered="false"/>
  <pageMargins left="0.75" right="0.75" top="0.4" bottom="0.490277777777778" header="0.511805555555555" footer="0.511805555555555"/>
  <pageSetup paperSize="9" scale="100" firstPageNumber="0" fitToWidth="1" fitToHeight="8"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IW51"/>
  <sheetViews>
    <sheetView windowProtection="false"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2.75"/>
  <cols>
    <col collapsed="false" hidden="false" max="1" min="1" style="267" width="1.5"/>
    <col collapsed="false" hidden="false" max="2" min="2" style="268" width="118.915094339623"/>
    <col collapsed="false" hidden="false" max="3" min="3" style="267" width="2.59433962264151"/>
    <col collapsed="false" hidden="true" max="257" min="4" style="3" width="0"/>
    <col collapsed="false" hidden="true" max="1025" min="258" style="0" width="0"/>
  </cols>
  <sheetData>
    <row r="1" customFormat="false" ht="15.75" hidden="false" customHeight="true" outlineLevel="0" collapsed="false">
      <c r="A1" s="0"/>
      <c r="B1" s="269" t="s">
        <v>408</v>
      </c>
      <c r="C1" s="0"/>
      <c r="D1" s="0"/>
      <c r="E1" s="0"/>
      <c r="F1" s="0"/>
      <c r="G1" s="0"/>
      <c r="H1" s="0"/>
      <c r="I1" s="0"/>
      <c r="J1" s="0"/>
      <c r="K1" s="0"/>
      <c r="L1" s="0"/>
      <c r="M1" s="0"/>
      <c r="N1" s="0"/>
      <c r="O1" s="0"/>
      <c r="P1" s="0"/>
      <c r="Q1" s="0"/>
      <c r="R1" s="0"/>
      <c r="S1" s="0"/>
      <c r="T1" s="0"/>
      <c r="U1" s="0"/>
      <c r="V1" s="0"/>
      <c r="W1" s="0"/>
      <c r="X1" s="0"/>
      <c r="Y1" s="0"/>
      <c r="Z1" s="0"/>
      <c r="AA1" s="0"/>
      <c r="AB1" s="0"/>
      <c r="AC1" s="0"/>
      <c r="AD1" s="0"/>
      <c r="AE1" s="0"/>
      <c r="AF1" s="0"/>
      <c r="AG1" s="0"/>
      <c r="AH1" s="0"/>
      <c r="AI1" s="0"/>
      <c r="AJ1" s="0"/>
      <c r="AK1" s="0"/>
      <c r="AL1" s="0"/>
      <c r="AM1" s="0"/>
      <c r="AN1" s="0"/>
      <c r="AO1" s="0"/>
      <c r="AP1" s="0"/>
      <c r="AQ1" s="0"/>
      <c r="AR1" s="0"/>
      <c r="AS1" s="0"/>
      <c r="AT1" s="0"/>
      <c r="AU1" s="0"/>
      <c r="AV1" s="0"/>
      <c r="AW1" s="0"/>
      <c r="AX1" s="0"/>
      <c r="AY1" s="0"/>
      <c r="AZ1" s="0"/>
      <c r="BA1" s="0"/>
      <c r="BB1" s="0"/>
      <c r="BC1" s="0"/>
      <c r="BD1" s="0"/>
      <c r="BE1" s="0"/>
      <c r="BF1" s="0"/>
      <c r="BG1" s="0"/>
      <c r="BH1" s="0"/>
      <c r="BI1" s="0"/>
      <c r="BJ1" s="0"/>
      <c r="BK1" s="0"/>
      <c r="BL1" s="0"/>
      <c r="BM1" s="0"/>
      <c r="BN1" s="0"/>
      <c r="BO1" s="0"/>
      <c r="BP1" s="0"/>
      <c r="BQ1" s="0"/>
      <c r="BR1" s="0"/>
      <c r="BS1" s="0"/>
      <c r="BT1" s="0"/>
      <c r="BU1" s="0"/>
      <c r="BV1" s="0"/>
      <c r="BW1" s="0"/>
      <c r="BX1" s="0"/>
      <c r="BY1" s="0"/>
      <c r="BZ1" s="0"/>
      <c r="CA1" s="0"/>
      <c r="CB1" s="0"/>
      <c r="CC1" s="0"/>
      <c r="CD1" s="0"/>
      <c r="CE1" s="0"/>
      <c r="CF1" s="0"/>
      <c r="CG1" s="0"/>
      <c r="CH1" s="0"/>
      <c r="CI1" s="0"/>
      <c r="CJ1" s="0"/>
      <c r="CK1" s="0"/>
      <c r="CL1" s="0"/>
      <c r="CM1" s="0"/>
      <c r="CN1" s="0"/>
      <c r="CO1" s="0"/>
      <c r="CP1" s="0"/>
      <c r="CQ1" s="0"/>
      <c r="CR1" s="0"/>
      <c r="CS1" s="0"/>
      <c r="CT1" s="0"/>
      <c r="CU1" s="0"/>
      <c r="CV1" s="0"/>
      <c r="CW1" s="0"/>
      <c r="CX1" s="0"/>
      <c r="CY1" s="0"/>
      <c r="CZ1" s="0"/>
      <c r="DA1" s="0"/>
      <c r="DB1" s="0"/>
      <c r="DC1" s="0"/>
      <c r="DD1" s="0"/>
      <c r="DE1" s="0"/>
      <c r="DF1" s="0"/>
      <c r="DG1" s="0"/>
      <c r="DH1" s="0"/>
      <c r="DI1" s="0"/>
      <c r="DJ1" s="0"/>
      <c r="DK1" s="0"/>
      <c r="DL1" s="0"/>
      <c r="DM1" s="0"/>
      <c r="DN1" s="0"/>
      <c r="DO1" s="0"/>
      <c r="DP1" s="0"/>
      <c r="DQ1" s="0"/>
      <c r="DR1" s="0"/>
      <c r="DS1" s="0"/>
      <c r="DT1" s="0"/>
      <c r="DU1" s="0"/>
      <c r="DV1" s="0"/>
      <c r="DW1" s="0"/>
      <c r="DX1" s="0"/>
      <c r="DY1" s="0"/>
      <c r="DZ1" s="0"/>
      <c r="EA1" s="0"/>
      <c r="EB1" s="0"/>
      <c r="EC1" s="0"/>
      <c r="ED1" s="0"/>
      <c r="EE1" s="0"/>
      <c r="EF1" s="0"/>
      <c r="EG1" s="0"/>
      <c r="EH1" s="0"/>
      <c r="EI1" s="0"/>
      <c r="EJ1" s="0"/>
      <c r="EK1" s="0"/>
      <c r="EL1" s="0"/>
      <c r="EM1" s="0"/>
      <c r="EN1" s="0"/>
      <c r="EO1" s="0"/>
      <c r="EP1" s="0"/>
      <c r="EQ1" s="0"/>
      <c r="ER1" s="0"/>
      <c r="ES1" s="0"/>
      <c r="ET1" s="0"/>
      <c r="EU1" s="0"/>
      <c r="EV1" s="0"/>
      <c r="EW1" s="0"/>
      <c r="EX1" s="0"/>
      <c r="EY1" s="0"/>
      <c r="EZ1" s="0"/>
      <c r="FA1" s="0"/>
      <c r="FB1" s="0"/>
      <c r="FC1" s="0"/>
      <c r="FD1" s="0"/>
      <c r="FE1" s="0"/>
      <c r="FF1" s="0"/>
      <c r="FG1" s="0"/>
      <c r="FH1" s="0"/>
      <c r="FI1" s="0"/>
      <c r="FJ1" s="0"/>
      <c r="FK1" s="0"/>
      <c r="FL1" s="0"/>
      <c r="FM1" s="0"/>
      <c r="FN1" s="0"/>
      <c r="FO1" s="0"/>
      <c r="FP1" s="0"/>
      <c r="FQ1" s="0"/>
      <c r="FR1" s="0"/>
      <c r="FS1" s="0"/>
      <c r="FT1" s="0"/>
      <c r="FU1" s="0"/>
      <c r="FV1" s="0"/>
      <c r="FW1" s="0"/>
      <c r="FX1" s="0"/>
      <c r="FY1" s="0"/>
      <c r="FZ1" s="0"/>
      <c r="GA1" s="0"/>
      <c r="GB1" s="0"/>
      <c r="GC1" s="0"/>
      <c r="GD1" s="0"/>
      <c r="GE1" s="0"/>
      <c r="GF1" s="0"/>
      <c r="GG1" s="0"/>
      <c r="GH1" s="0"/>
      <c r="GI1" s="0"/>
      <c r="GJ1" s="0"/>
      <c r="GK1" s="0"/>
      <c r="GL1" s="0"/>
      <c r="GM1" s="0"/>
      <c r="GN1" s="0"/>
      <c r="GO1" s="0"/>
      <c r="GP1" s="0"/>
      <c r="GQ1" s="0"/>
      <c r="GR1" s="0"/>
      <c r="GS1" s="0"/>
      <c r="GT1" s="0"/>
      <c r="GU1" s="0"/>
      <c r="GV1" s="0"/>
      <c r="GW1" s="0"/>
      <c r="GX1" s="0"/>
      <c r="GY1" s="0"/>
      <c r="GZ1" s="0"/>
      <c r="HA1" s="0"/>
      <c r="HB1" s="0"/>
      <c r="HC1" s="0"/>
      <c r="HD1" s="0"/>
      <c r="HE1" s="0"/>
      <c r="HF1" s="0"/>
      <c r="HG1" s="0"/>
      <c r="HH1" s="0"/>
      <c r="HI1" s="0"/>
      <c r="HJ1" s="0"/>
      <c r="HK1" s="0"/>
      <c r="HL1" s="0"/>
      <c r="HM1" s="0"/>
      <c r="HN1" s="0"/>
      <c r="HO1" s="0"/>
      <c r="HP1" s="0"/>
      <c r="HQ1" s="0"/>
      <c r="HR1" s="0"/>
      <c r="HS1" s="0"/>
      <c r="HT1" s="0"/>
      <c r="HU1" s="0"/>
      <c r="HV1" s="0"/>
      <c r="HW1" s="0"/>
      <c r="HX1" s="0"/>
      <c r="HY1" s="0"/>
      <c r="HZ1" s="0"/>
      <c r="IA1" s="0"/>
      <c r="IB1" s="0"/>
      <c r="IC1" s="0"/>
      <c r="ID1" s="0"/>
      <c r="IE1" s="0"/>
      <c r="IF1" s="0"/>
      <c r="IG1" s="0"/>
      <c r="IH1" s="0"/>
      <c r="II1" s="0"/>
      <c r="IJ1" s="0"/>
      <c r="IK1" s="0"/>
      <c r="IL1" s="0"/>
      <c r="IM1" s="0"/>
      <c r="IN1" s="0"/>
      <c r="IO1" s="0"/>
      <c r="IP1" s="0"/>
      <c r="IQ1" s="0"/>
      <c r="IR1" s="0"/>
      <c r="IS1" s="0"/>
      <c r="IT1" s="0"/>
      <c r="IU1" s="0"/>
      <c r="IV1" s="0"/>
      <c r="IW1" s="0"/>
    </row>
    <row r="2" customFormat="false" ht="20.1" hidden="false" customHeight="true" outlineLevel="0" collapsed="false">
      <c r="A2" s="0"/>
      <c r="B2" s="270" t="s">
        <v>409</v>
      </c>
      <c r="C2" s="0"/>
      <c r="D2" s="0"/>
      <c r="E2" s="0"/>
      <c r="F2" s="0"/>
      <c r="G2" s="0"/>
      <c r="H2" s="0"/>
      <c r="I2" s="0"/>
      <c r="J2" s="0"/>
      <c r="K2" s="0"/>
      <c r="L2" s="0"/>
      <c r="M2" s="0"/>
      <c r="N2" s="0"/>
      <c r="O2" s="0"/>
      <c r="P2" s="0"/>
      <c r="Q2" s="0"/>
      <c r="R2" s="0"/>
      <c r="S2" s="0"/>
      <c r="T2" s="0"/>
      <c r="U2" s="0"/>
      <c r="V2" s="0"/>
      <c r="W2" s="0"/>
      <c r="X2" s="0"/>
      <c r="Y2" s="0"/>
      <c r="Z2" s="0"/>
      <c r="AA2" s="0"/>
      <c r="AB2" s="0"/>
      <c r="AC2" s="0"/>
      <c r="AD2" s="0"/>
      <c r="AE2" s="0"/>
      <c r="AF2" s="0"/>
      <c r="AG2" s="0"/>
      <c r="AH2" s="0"/>
      <c r="AI2" s="0"/>
      <c r="AJ2" s="0"/>
      <c r="AK2" s="0"/>
      <c r="AL2" s="0"/>
      <c r="AM2" s="0"/>
      <c r="AN2" s="0"/>
      <c r="AO2" s="0"/>
      <c r="AP2" s="0"/>
      <c r="AQ2" s="0"/>
      <c r="AR2" s="0"/>
      <c r="AS2" s="0"/>
      <c r="AT2" s="0"/>
      <c r="AU2" s="0"/>
      <c r="AV2" s="0"/>
      <c r="AW2" s="0"/>
      <c r="AX2" s="0"/>
      <c r="AY2" s="0"/>
      <c r="AZ2" s="0"/>
      <c r="BA2" s="0"/>
      <c r="BB2" s="0"/>
      <c r="BC2" s="0"/>
      <c r="BD2" s="0"/>
      <c r="BE2" s="0"/>
      <c r="BF2" s="0"/>
      <c r="BG2" s="0"/>
      <c r="BH2" s="0"/>
      <c r="BI2" s="0"/>
      <c r="BJ2" s="0"/>
      <c r="BK2" s="0"/>
      <c r="BL2" s="0"/>
      <c r="BM2" s="0"/>
      <c r="BN2" s="0"/>
      <c r="BO2" s="0"/>
      <c r="BP2" s="0"/>
      <c r="BQ2" s="0"/>
      <c r="BR2" s="0"/>
      <c r="BS2" s="0"/>
      <c r="BT2" s="0"/>
      <c r="BU2" s="0"/>
      <c r="BV2" s="0"/>
      <c r="BW2" s="0"/>
      <c r="BX2" s="0"/>
      <c r="BY2" s="0"/>
      <c r="BZ2" s="0"/>
      <c r="CA2" s="0"/>
      <c r="CB2" s="0"/>
      <c r="CC2" s="0"/>
      <c r="CD2" s="0"/>
      <c r="CE2" s="0"/>
      <c r="CF2" s="0"/>
      <c r="CG2" s="0"/>
      <c r="CH2" s="0"/>
      <c r="CI2" s="0"/>
      <c r="CJ2" s="0"/>
      <c r="CK2" s="0"/>
      <c r="CL2" s="0"/>
      <c r="CM2" s="0"/>
      <c r="CN2" s="0"/>
      <c r="CO2" s="0"/>
      <c r="CP2" s="0"/>
      <c r="CQ2" s="0"/>
      <c r="CR2" s="0"/>
      <c r="CS2" s="0"/>
      <c r="CT2" s="0"/>
      <c r="CU2" s="0"/>
      <c r="CV2" s="0"/>
      <c r="CW2" s="0"/>
      <c r="CX2" s="0"/>
      <c r="CY2" s="0"/>
      <c r="CZ2" s="0"/>
      <c r="DA2" s="0"/>
      <c r="DB2" s="0"/>
      <c r="DC2" s="0"/>
      <c r="DD2" s="0"/>
      <c r="DE2" s="0"/>
      <c r="DF2" s="0"/>
      <c r="DG2" s="0"/>
      <c r="DH2" s="0"/>
      <c r="DI2" s="0"/>
      <c r="DJ2" s="0"/>
      <c r="DK2" s="0"/>
      <c r="DL2" s="0"/>
      <c r="DM2" s="0"/>
      <c r="DN2" s="0"/>
      <c r="DO2" s="0"/>
      <c r="DP2" s="0"/>
      <c r="DQ2" s="0"/>
      <c r="DR2" s="0"/>
      <c r="DS2" s="0"/>
      <c r="DT2" s="0"/>
      <c r="DU2" s="0"/>
      <c r="DV2" s="0"/>
      <c r="DW2" s="0"/>
      <c r="DX2" s="0"/>
      <c r="DY2" s="0"/>
      <c r="DZ2" s="0"/>
      <c r="EA2" s="0"/>
      <c r="EB2" s="0"/>
      <c r="EC2" s="0"/>
      <c r="ED2" s="0"/>
      <c r="EE2" s="0"/>
      <c r="EF2" s="0"/>
      <c r="EG2" s="0"/>
      <c r="EH2" s="0"/>
      <c r="EI2" s="0"/>
      <c r="EJ2" s="0"/>
      <c r="EK2" s="0"/>
      <c r="EL2" s="0"/>
      <c r="EM2" s="0"/>
      <c r="EN2" s="0"/>
      <c r="EO2" s="0"/>
      <c r="EP2" s="0"/>
      <c r="EQ2" s="0"/>
      <c r="ER2" s="0"/>
      <c r="ES2" s="0"/>
      <c r="ET2" s="0"/>
      <c r="EU2" s="0"/>
      <c r="EV2" s="0"/>
      <c r="EW2" s="0"/>
      <c r="EX2" s="0"/>
      <c r="EY2" s="0"/>
      <c r="EZ2" s="0"/>
      <c r="FA2" s="0"/>
      <c r="FB2" s="0"/>
      <c r="FC2" s="0"/>
      <c r="FD2" s="0"/>
      <c r="FE2" s="0"/>
      <c r="FF2" s="0"/>
      <c r="FG2" s="0"/>
      <c r="FH2" s="0"/>
      <c r="FI2" s="0"/>
      <c r="FJ2" s="0"/>
      <c r="FK2" s="0"/>
      <c r="FL2" s="0"/>
      <c r="FM2" s="0"/>
      <c r="FN2" s="0"/>
      <c r="FO2" s="0"/>
      <c r="FP2" s="0"/>
      <c r="FQ2" s="0"/>
      <c r="FR2" s="0"/>
      <c r="FS2" s="0"/>
      <c r="FT2" s="0"/>
      <c r="FU2" s="0"/>
      <c r="FV2" s="0"/>
      <c r="FW2" s="0"/>
      <c r="FX2" s="0"/>
      <c r="FY2" s="0"/>
      <c r="FZ2" s="0"/>
      <c r="GA2" s="0"/>
      <c r="GB2" s="0"/>
      <c r="GC2" s="0"/>
      <c r="GD2" s="0"/>
      <c r="GE2" s="0"/>
      <c r="GF2" s="0"/>
      <c r="GG2" s="0"/>
      <c r="GH2" s="0"/>
      <c r="GI2" s="0"/>
      <c r="GJ2" s="0"/>
      <c r="GK2" s="0"/>
      <c r="GL2" s="0"/>
      <c r="GM2" s="0"/>
      <c r="GN2" s="0"/>
      <c r="GO2" s="0"/>
      <c r="GP2" s="0"/>
      <c r="GQ2" s="0"/>
      <c r="GR2" s="0"/>
      <c r="GS2" s="0"/>
      <c r="GT2" s="0"/>
      <c r="GU2" s="0"/>
      <c r="GV2" s="0"/>
      <c r="GW2" s="0"/>
      <c r="GX2" s="0"/>
      <c r="GY2" s="0"/>
      <c r="GZ2" s="0"/>
      <c r="HA2" s="0"/>
      <c r="HB2" s="0"/>
      <c r="HC2" s="0"/>
      <c r="HD2" s="0"/>
      <c r="HE2" s="0"/>
      <c r="HF2" s="0"/>
      <c r="HG2" s="0"/>
      <c r="HH2" s="0"/>
      <c r="HI2" s="0"/>
      <c r="HJ2" s="0"/>
      <c r="HK2" s="0"/>
      <c r="HL2" s="0"/>
      <c r="HM2" s="0"/>
      <c r="HN2" s="0"/>
      <c r="HO2" s="0"/>
      <c r="HP2" s="0"/>
      <c r="HQ2" s="0"/>
      <c r="HR2" s="0"/>
      <c r="HS2" s="0"/>
      <c r="HT2" s="0"/>
      <c r="HU2" s="0"/>
      <c r="HV2" s="0"/>
      <c r="HW2" s="0"/>
      <c r="HX2" s="0"/>
      <c r="HY2" s="0"/>
      <c r="HZ2" s="0"/>
      <c r="IA2" s="0"/>
      <c r="IB2" s="0"/>
      <c r="IC2" s="0"/>
      <c r="ID2" s="0"/>
      <c r="IE2" s="0"/>
      <c r="IF2" s="0"/>
      <c r="IG2" s="0"/>
      <c r="IH2" s="0"/>
      <c r="II2" s="0"/>
      <c r="IJ2" s="0"/>
      <c r="IK2" s="0"/>
      <c r="IL2" s="0"/>
      <c r="IM2" s="0"/>
      <c r="IN2" s="0"/>
      <c r="IO2" s="0"/>
      <c r="IP2" s="0"/>
      <c r="IQ2" s="0"/>
      <c r="IR2" s="0"/>
      <c r="IS2" s="0"/>
      <c r="IT2" s="0"/>
      <c r="IU2" s="0"/>
      <c r="IV2" s="0"/>
      <c r="IW2" s="0"/>
    </row>
    <row r="3" customFormat="false" ht="5.1" hidden="false" customHeight="true" outlineLevel="0" collapsed="false">
      <c r="A3" s="0"/>
      <c r="B3" s="271"/>
      <c r="C3" s="0"/>
      <c r="D3" s="0"/>
      <c r="E3" s="0"/>
      <c r="F3" s="0"/>
      <c r="G3" s="0"/>
      <c r="H3" s="0"/>
      <c r="I3" s="0"/>
      <c r="J3" s="0"/>
      <c r="K3" s="0"/>
      <c r="L3" s="0"/>
      <c r="M3" s="0"/>
      <c r="N3" s="0"/>
      <c r="O3" s="0"/>
      <c r="P3" s="0"/>
      <c r="Q3" s="0"/>
      <c r="R3" s="0"/>
      <c r="S3" s="0"/>
      <c r="T3" s="0"/>
      <c r="U3" s="0"/>
      <c r="V3" s="0"/>
      <c r="W3" s="0"/>
      <c r="X3" s="0"/>
      <c r="Y3" s="0"/>
      <c r="Z3" s="0"/>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row>
    <row r="4" customFormat="false" ht="40.5" hidden="false" customHeight="true" outlineLevel="0" collapsed="false">
      <c r="A4" s="0"/>
      <c r="B4" s="272" t="s">
        <v>410</v>
      </c>
      <c r="C4" s="0"/>
      <c r="D4" s="0"/>
      <c r="E4" s="0"/>
      <c r="F4" s="0"/>
      <c r="G4" s="0"/>
      <c r="H4" s="0"/>
      <c r="I4" s="0"/>
      <c r="J4" s="0"/>
      <c r="K4" s="0"/>
      <c r="L4" s="0"/>
      <c r="M4" s="0"/>
      <c r="N4" s="0"/>
      <c r="O4" s="0"/>
      <c r="P4" s="0"/>
      <c r="Q4" s="0"/>
      <c r="R4" s="0"/>
      <c r="S4" s="0"/>
      <c r="T4" s="0"/>
      <c r="U4" s="0"/>
      <c r="V4" s="0"/>
      <c r="W4" s="0"/>
      <c r="X4" s="0"/>
      <c r="Y4" s="0"/>
      <c r="Z4" s="0"/>
      <c r="AA4" s="0"/>
      <c r="AB4" s="0"/>
      <c r="AC4" s="0"/>
      <c r="AD4" s="0"/>
      <c r="AE4" s="0"/>
      <c r="AF4" s="0"/>
      <c r="AG4" s="0"/>
      <c r="AH4" s="0"/>
      <c r="AI4" s="0"/>
      <c r="AJ4" s="0"/>
      <c r="AK4" s="0"/>
      <c r="AL4" s="0"/>
      <c r="AM4" s="0"/>
      <c r="AN4" s="0"/>
      <c r="AO4" s="0"/>
      <c r="AP4" s="0"/>
      <c r="AQ4" s="0"/>
      <c r="AR4" s="0"/>
      <c r="AS4" s="0"/>
      <c r="AT4" s="0"/>
      <c r="AU4" s="0"/>
      <c r="AV4" s="0"/>
      <c r="AW4" s="0"/>
      <c r="AX4" s="0"/>
      <c r="AY4" s="0"/>
      <c r="AZ4" s="0"/>
      <c r="BA4" s="0"/>
      <c r="BB4" s="0"/>
      <c r="BC4" s="0"/>
      <c r="BD4" s="0"/>
      <c r="BE4" s="0"/>
      <c r="BF4" s="0"/>
      <c r="BG4" s="0"/>
      <c r="BH4" s="0"/>
      <c r="BI4" s="0"/>
      <c r="BJ4" s="0"/>
      <c r="BK4" s="0"/>
      <c r="BL4" s="0"/>
      <c r="BM4" s="0"/>
      <c r="BN4" s="0"/>
      <c r="BO4" s="0"/>
      <c r="BP4" s="0"/>
      <c r="BQ4" s="0"/>
      <c r="BR4" s="0"/>
      <c r="BS4" s="0"/>
      <c r="BT4" s="0"/>
      <c r="BU4" s="0"/>
      <c r="BV4" s="0"/>
      <c r="BW4" s="0"/>
      <c r="BX4" s="0"/>
      <c r="BY4" s="0"/>
      <c r="BZ4" s="0"/>
      <c r="CA4" s="0"/>
      <c r="CB4" s="0"/>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row>
    <row r="5" customFormat="false" ht="5.1" hidden="false" customHeight="true" outlineLevel="0" collapsed="false">
      <c r="A5" s="0"/>
      <c r="B5" s="273"/>
      <c r="C5" s="0"/>
      <c r="D5" s="0"/>
      <c r="E5" s="0"/>
      <c r="F5" s="0"/>
      <c r="G5" s="0"/>
      <c r="H5" s="0"/>
      <c r="I5" s="0"/>
      <c r="J5" s="0"/>
      <c r="K5" s="0"/>
      <c r="L5" s="0"/>
      <c r="M5" s="0"/>
      <c r="N5" s="0"/>
      <c r="O5" s="0"/>
      <c r="P5" s="0"/>
      <c r="Q5" s="0"/>
      <c r="R5" s="0"/>
      <c r="S5" s="0"/>
      <c r="T5" s="0"/>
      <c r="U5" s="0"/>
      <c r="V5" s="0"/>
      <c r="W5" s="0"/>
      <c r="X5" s="0"/>
      <c r="Y5" s="0"/>
      <c r="Z5" s="0"/>
      <c r="AA5" s="0"/>
      <c r="AB5" s="0"/>
      <c r="AC5" s="0"/>
      <c r="AD5" s="0"/>
      <c r="AE5" s="0"/>
      <c r="AF5" s="0"/>
      <c r="AG5" s="0"/>
      <c r="AH5" s="0"/>
      <c r="AI5" s="0"/>
      <c r="AJ5" s="0"/>
      <c r="AK5" s="0"/>
      <c r="AL5" s="0"/>
      <c r="AM5" s="0"/>
      <c r="AN5" s="0"/>
      <c r="AO5" s="0"/>
      <c r="AP5" s="0"/>
      <c r="AQ5" s="0"/>
      <c r="AR5" s="0"/>
      <c r="AS5" s="0"/>
      <c r="AT5" s="0"/>
      <c r="AU5" s="0"/>
      <c r="AV5" s="0"/>
      <c r="AW5" s="0"/>
      <c r="AX5" s="0"/>
      <c r="AY5" s="0"/>
      <c r="AZ5" s="0"/>
      <c r="BA5" s="0"/>
      <c r="BB5" s="0"/>
      <c r="BC5" s="0"/>
      <c r="BD5" s="0"/>
      <c r="BE5" s="0"/>
      <c r="BF5" s="0"/>
      <c r="BG5" s="0"/>
      <c r="BH5" s="0"/>
      <c r="BI5" s="0"/>
      <c r="BJ5" s="0"/>
      <c r="BK5" s="0"/>
      <c r="BL5" s="0"/>
      <c r="BM5" s="0"/>
      <c r="BN5" s="0"/>
      <c r="BO5" s="0"/>
      <c r="BP5" s="0"/>
      <c r="BQ5" s="0"/>
      <c r="BR5" s="0"/>
      <c r="BS5" s="0"/>
      <c r="BT5" s="0"/>
      <c r="BU5" s="0"/>
      <c r="BV5" s="0"/>
      <c r="BW5" s="0"/>
      <c r="BX5" s="0"/>
      <c r="BY5" s="0"/>
      <c r="BZ5" s="0"/>
      <c r="CA5" s="0"/>
      <c r="CB5" s="0"/>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row>
    <row r="6" customFormat="false" ht="26.25" hidden="false" customHeight="true" outlineLevel="0" collapsed="false">
      <c r="A6" s="0"/>
      <c r="B6" s="273" t="s">
        <v>411</v>
      </c>
      <c r="C6" s="0"/>
      <c r="D6" s="0"/>
      <c r="E6" s="0"/>
      <c r="F6" s="0"/>
      <c r="G6" s="0"/>
      <c r="H6" s="0"/>
      <c r="I6" s="0"/>
      <c r="J6" s="0"/>
      <c r="K6" s="0"/>
      <c r="L6" s="0"/>
      <c r="M6" s="0"/>
      <c r="N6" s="0"/>
      <c r="O6" s="0"/>
      <c r="P6" s="0"/>
      <c r="Q6" s="0"/>
      <c r="R6" s="0"/>
      <c r="S6" s="0"/>
      <c r="T6" s="0"/>
      <c r="U6" s="0"/>
      <c r="V6" s="0"/>
      <c r="W6" s="0"/>
      <c r="X6" s="0"/>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row>
    <row r="7" customFormat="false" ht="5.1" hidden="false" customHeight="true" outlineLevel="0" collapsed="false">
      <c r="A7" s="0"/>
      <c r="B7" s="273"/>
      <c r="C7" s="0"/>
      <c r="D7" s="0"/>
      <c r="E7" s="0"/>
      <c r="F7" s="0"/>
      <c r="G7" s="0"/>
      <c r="H7" s="0"/>
      <c r="I7" s="0"/>
      <c r="J7" s="0"/>
      <c r="K7" s="0"/>
      <c r="L7" s="0"/>
      <c r="M7" s="0"/>
      <c r="N7" s="0"/>
      <c r="O7" s="0"/>
      <c r="P7" s="0"/>
      <c r="Q7" s="0"/>
      <c r="R7" s="0"/>
      <c r="S7" s="0"/>
      <c r="T7" s="0"/>
      <c r="U7" s="0"/>
      <c r="V7" s="0"/>
      <c r="W7" s="0"/>
      <c r="X7" s="0"/>
      <c r="Y7" s="0"/>
      <c r="Z7" s="0"/>
      <c r="AA7" s="0"/>
      <c r="AB7" s="0"/>
      <c r="AC7" s="0"/>
      <c r="AD7" s="0"/>
      <c r="AE7" s="0"/>
      <c r="AF7" s="0"/>
      <c r="AG7" s="0"/>
      <c r="AH7" s="0"/>
      <c r="AI7" s="0"/>
      <c r="AJ7" s="0"/>
      <c r="AK7" s="0"/>
      <c r="AL7" s="0"/>
      <c r="AM7" s="0"/>
      <c r="AN7" s="0"/>
      <c r="AO7" s="0"/>
      <c r="AP7" s="0"/>
      <c r="AQ7" s="0"/>
      <c r="AR7" s="0"/>
      <c r="AS7" s="0"/>
      <c r="AT7" s="0"/>
      <c r="AU7" s="0"/>
      <c r="AV7" s="0"/>
      <c r="AW7" s="0"/>
      <c r="AX7" s="0"/>
      <c r="AY7" s="0"/>
      <c r="AZ7" s="0"/>
      <c r="BA7" s="0"/>
      <c r="BB7" s="0"/>
      <c r="BC7" s="0"/>
      <c r="BD7" s="0"/>
      <c r="BE7" s="0"/>
      <c r="BF7" s="0"/>
      <c r="BG7" s="0"/>
      <c r="BH7" s="0"/>
      <c r="BI7" s="0"/>
      <c r="BJ7" s="0"/>
      <c r="BK7" s="0"/>
      <c r="BL7" s="0"/>
      <c r="BM7" s="0"/>
      <c r="BN7" s="0"/>
      <c r="BO7" s="0"/>
      <c r="BP7" s="0"/>
      <c r="BQ7" s="0"/>
      <c r="BR7" s="0"/>
      <c r="BS7" s="0"/>
      <c r="BT7" s="0"/>
      <c r="BU7" s="0"/>
      <c r="BV7" s="0"/>
      <c r="BW7" s="0"/>
      <c r="BX7" s="0"/>
      <c r="BY7" s="0"/>
      <c r="BZ7" s="0"/>
      <c r="CA7" s="0"/>
      <c r="CB7" s="0"/>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row>
    <row r="8" customFormat="false" ht="15.75" hidden="false" customHeight="true" outlineLevel="0" collapsed="false">
      <c r="A8" s="0"/>
      <c r="B8" s="272" t="s">
        <v>412</v>
      </c>
      <c r="C8" s="0"/>
      <c r="D8" s="0"/>
      <c r="E8" s="0"/>
      <c r="F8" s="0"/>
      <c r="G8" s="0"/>
      <c r="H8" s="0"/>
      <c r="I8" s="0"/>
      <c r="J8" s="0"/>
      <c r="K8" s="0"/>
      <c r="L8" s="0"/>
      <c r="M8" s="0"/>
      <c r="N8" s="0"/>
      <c r="O8" s="0"/>
      <c r="P8" s="0"/>
      <c r="Q8" s="0"/>
      <c r="R8" s="0"/>
      <c r="S8" s="0"/>
      <c r="T8" s="0"/>
      <c r="U8" s="0"/>
      <c r="V8" s="0"/>
      <c r="W8" s="0"/>
      <c r="X8" s="0"/>
      <c r="Y8" s="0"/>
      <c r="Z8" s="0"/>
      <c r="AA8" s="0"/>
      <c r="AB8" s="0"/>
      <c r="AC8" s="0"/>
      <c r="AD8" s="0"/>
      <c r="AE8" s="0"/>
      <c r="AF8" s="0"/>
      <c r="AG8" s="0"/>
      <c r="AH8" s="0"/>
      <c r="AI8" s="0"/>
      <c r="AJ8" s="0"/>
      <c r="AK8" s="0"/>
      <c r="AL8" s="0"/>
      <c r="AM8" s="0"/>
      <c r="AN8" s="0"/>
      <c r="AO8" s="0"/>
      <c r="AP8" s="0"/>
      <c r="AQ8" s="0"/>
      <c r="AR8" s="0"/>
      <c r="AS8" s="0"/>
      <c r="AT8" s="0"/>
      <c r="AU8" s="0"/>
      <c r="AV8" s="0"/>
      <c r="AW8" s="0"/>
      <c r="AX8" s="0"/>
      <c r="AY8" s="0"/>
      <c r="AZ8" s="0"/>
      <c r="BA8" s="0"/>
      <c r="BB8" s="0"/>
      <c r="BC8" s="0"/>
      <c r="BD8" s="0"/>
      <c r="BE8" s="0"/>
      <c r="BF8" s="0"/>
      <c r="BG8" s="0"/>
      <c r="BH8" s="0"/>
      <c r="BI8" s="0"/>
      <c r="BJ8" s="0"/>
      <c r="BK8" s="0"/>
      <c r="BL8" s="0"/>
      <c r="BM8" s="0"/>
      <c r="BN8" s="0"/>
      <c r="BO8" s="0"/>
      <c r="BP8" s="0"/>
      <c r="BQ8" s="0"/>
      <c r="BR8" s="0"/>
      <c r="BS8" s="0"/>
      <c r="BT8" s="0"/>
      <c r="BU8" s="0"/>
      <c r="BV8" s="0"/>
      <c r="BW8" s="0"/>
      <c r="BX8" s="0"/>
      <c r="BY8" s="0"/>
      <c r="BZ8" s="0"/>
      <c r="CA8" s="0"/>
      <c r="CB8" s="0"/>
      <c r="CC8" s="0"/>
      <c r="CD8" s="0"/>
      <c r="CE8" s="0"/>
      <c r="CF8" s="0"/>
      <c r="CG8" s="0"/>
      <c r="CH8" s="0"/>
      <c r="CI8" s="0"/>
      <c r="CJ8" s="0"/>
      <c r="CK8" s="0"/>
      <c r="CL8" s="0"/>
      <c r="CM8" s="0"/>
      <c r="CN8" s="0"/>
      <c r="CO8" s="0"/>
      <c r="CP8" s="0"/>
      <c r="CQ8" s="0"/>
      <c r="CR8" s="0"/>
      <c r="CS8" s="0"/>
      <c r="CT8" s="0"/>
      <c r="CU8" s="0"/>
      <c r="CV8" s="0"/>
      <c r="CW8" s="0"/>
      <c r="CX8" s="0"/>
      <c r="CY8" s="0"/>
      <c r="CZ8" s="0"/>
      <c r="DA8" s="0"/>
      <c r="DB8" s="0"/>
      <c r="DC8" s="0"/>
      <c r="DD8" s="0"/>
      <c r="DE8" s="0"/>
      <c r="DF8" s="0"/>
      <c r="DG8" s="0"/>
      <c r="DH8" s="0"/>
      <c r="DI8" s="0"/>
      <c r="DJ8" s="0"/>
      <c r="DK8" s="0"/>
      <c r="DL8" s="0"/>
      <c r="DM8" s="0"/>
      <c r="DN8" s="0"/>
      <c r="DO8" s="0"/>
      <c r="DP8" s="0"/>
      <c r="DQ8" s="0"/>
      <c r="DR8" s="0"/>
      <c r="DS8" s="0"/>
      <c r="DT8" s="0"/>
      <c r="DU8" s="0"/>
      <c r="DV8" s="0"/>
      <c r="DW8" s="0"/>
      <c r="DX8" s="0"/>
      <c r="DY8" s="0"/>
      <c r="DZ8" s="0"/>
      <c r="EA8" s="0"/>
      <c r="EB8" s="0"/>
      <c r="EC8" s="0"/>
      <c r="ED8" s="0"/>
      <c r="EE8" s="0"/>
      <c r="EF8" s="0"/>
      <c r="EG8" s="0"/>
      <c r="EH8" s="0"/>
      <c r="EI8" s="0"/>
      <c r="EJ8" s="0"/>
      <c r="EK8" s="0"/>
      <c r="EL8" s="0"/>
      <c r="EM8" s="0"/>
      <c r="EN8" s="0"/>
      <c r="EO8" s="0"/>
      <c r="EP8" s="0"/>
      <c r="EQ8" s="0"/>
      <c r="ER8" s="0"/>
      <c r="ES8" s="0"/>
      <c r="ET8" s="0"/>
      <c r="EU8" s="0"/>
      <c r="EV8" s="0"/>
      <c r="EW8" s="0"/>
      <c r="EX8" s="0"/>
      <c r="EY8" s="0"/>
      <c r="EZ8" s="0"/>
      <c r="FA8" s="0"/>
      <c r="FB8" s="0"/>
      <c r="FC8" s="0"/>
      <c r="FD8" s="0"/>
      <c r="FE8" s="0"/>
      <c r="FF8" s="0"/>
      <c r="FG8" s="0"/>
      <c r="FH8" s="0"/>
      <c r="FI8" s="0"/>
      <c r="FJ8" s="0"/>
      <c r="FK8" s="0"/>
      <c r="FL8" s="0"/>
      <c r="FM8" s="0"/>
      <c r="FN8" s="0"/>
      <c r="FO8" s="0"/>
      <c r="FP8" s="0"/>
      <c r="FQ8" s="0"/>
      <c r="FR8" s="0"/>
      <c r="FS8" s="0"/>
      <c r="FT8" s="0"/>
      <c r="FU8" s="0"/>
      <c r="FV8" s="0"/>
      <c r="FW8" s="0"/>
      <c r="FX8" s="0"/>
      <c r="FY8" s="0"/>
      <c r="FZ8" s="0"/>
      <c r="GA8" s="0"/>
      <c r="GB8" s="0"/>
      <c r="GC8" s="0"/>
      <c r="GD8" s="0"/>
      <c r="GE8" s="0"/>
      <c r="GF8" s="0"/>
      <c r="GG8" s="0"/>
      <c r="GH8" s="0"/>
      <c r="GI8" s="0"/>
      <c r="GJ8" s="0"/>
      <c r="GK8" s="0"/>
      <c r="GL8" s="0"/>
      <c r="GM8" s="0"/>
      <c r="GN8" s="0"/>
      <c r="GO8" s="0"/>
      <c r="GP8" s="0"/>
      <c r="GQ8" s="0"/>
      <c r="GR8" s="0"/>
      <c r="GS8" s="0"/>
      <c r="GT8" s="0"/>
      <c r="GU8" s="0"/>
      <c r="GV8" s="0"/>
      <c r="GW8" s="0"/>
      <c r="GX8" s="0"/>
      <c r="GY8" s="0"/>
      <c r="GZ8" s="0"/>
      <c r="HA8" s="0"/>
      <c r="HB8" s="0"/>
      <c r="HC8" s="0"/>
      <c r="HD8" s="0"/>
      <c r="HE8" s="0"/>
      <c r="HF8" s="0"/>
      <c r="HG8" s="0"/>
      <c r="HH8" s="0"/>
      <c r="HI8" s="0"/>
      <c r="HJ8" s="0"/>
      <c r="HK8" s="0"/>
      <c r="HL8" s="0"/>
      <c r="HM8" s="0"/>
      <c r="HN8" s="0"/>
      <c r="HO8" s="0"/>
      <c r="HP8" s="0"/>
      <c r="HQ8" s="0"/>
      <c r="HR8" s="0"/>
      <c r="HS8" s="0"/>
      <c r="HT8" s="0"/>
      <c r="HU8" s="0"/>
      <c r="HV8" s="0"/>
      <c r="HW8" s="0"/>
      <c r="HX8" s="0"/>
      <c r="HY8" s="0"/>
      <c r="HZ8" s="0"/>
      <c r="IA8" s="0"/>
      <c r="IB8" s="0"/>
      <c r="IC8" s="0"/>
      <c r="ID8" s="0"/>
      <c r="IE8" s="0"/>
      <c r="IF8" s="0"/>
      <c r="IG8" s="0"/>
      <c r="IH8" s="0"/>
      <c r="II8" s="0"/>
      <c r="IJ8" s="0"/>
      <c r="IK8" s="0"/>
      <c r="IL8" s="0"/>
      <c r="IM8" s="0"/>
      <c r="IN8" s="0"/>
      <c r="IO8" s="0"/>
      <c r="IP8" s="0"/>
      <c r="IQ8" s="0"/>
      <c r="IR8" s="0"/>
      <c r="IS8" s="0"/>
      <c r="IT8" s="0"/>
      <c r="IU8" s="0"/>
      <c r="IV8" s="0"/>
      <c r="IW8" s="0"/>
    </row>
    <row r="9" customFormat="false" ht="5.1" hidden="false" customHeight="true" outlineLevel="0" collapsed="false">
      <c r="A9" s="0"/>
      <c r="B9" s="273"/>
      <c r="C9" s="0"/>
      <c r="D9" s="0"/>
      <c r="E9" s="0"/>
      <c r="F9" s="0"/>
      <c r="G9" s="0"/>
      <c r="H9" s="0"/>
      <c r="I9" s="0"/>
      <c r="J9" s="0"/>
      <c r="K9" s="0"/>
      <c r="L9" s="0"/>
      <c r="M9" s="0"/>
      <c r="N9" s="0"/>
      <c r="O9" s="0"/>
      <c r="P9" s="0"/>
      <c r="Q9" s="0"/>
      <c r="R9" s="0"/>
      <c r="S9" s="0"/>
      <c r="T9" s="0"/>
      <c r="U9" s="0"/>
      <c r="V9" s="0"/>
      <c r="W9" s="0"/>
      <c r="X9" s="0"/>
      <c r="Y9" s="0"/>
      <c r="Z9" s="0"/>
      <c r="AA9" s="0"/>
      <c r="AB9" s="0"/>
      <c r="AC9" s="0"/>
      <c r="AD9" s="0"/>
      <c r="AE9" s="0"/>
      <c r="AF9" s="0"/>
      <c r="AG9" s="0"/>
      <c r="AH9" s="0"/>
      <c r="AI9" s="0"/>
      <c r="AJ9" s="0"/>
      <c r="AK9" s="0"/>
      <c r="AL9" s="0"/>
      <c r="AM9" s="0"/>
      <c r="AN9" s="0"/>
      <c r="AO9" s="0"/>
      <c r="AP9" s="0"/>
      <c r="AQ9" s="0"/>
      <c r="AR9" s="0"/>
      <c r="AS9" s="0"/>
      <c r="AT9" s="0"/>
      <c r="AU9" s="0"/>
      <c r="AV9" s="0"/>
      <c r="AW9" s="0"/>
      <c r="AX9" s="0"/>
      <c r="AY9" s="0"/>
      <c r="AZ9" s="0"/>
      <c r="BA9" s="0"/>
      <c r="BB9" s="0"/>
      <c r="BC9" s="0"/>
      <c r="BD9" s="0"/>
      <c r="BE9" s="0"/>
      <c r="BF9" s="0"/>
      <c r="BG9" s="0"/>
      <c r="BH9" s="0"/>
      <c r="BI9" s="0"/>
      <c r="BJ9" s="0"/>
      <c r="BK9" s="0"/>
      <c r="BL9" s="0"/>
      <c r="BM9" s="0"/>
      <c r="BN9" s="0"/>
      <c r="BO9" s="0"/>
      <c r="BP9" s="0"/>
      <c r="BQ9" s="0"/>
      <c r="BR9" s="0"/>
      <c r="BS9" s="0"/>
      <c r="BT9" s="0"/>
      <c r="BU9" s="0"/>
      <c r="BV9" s="0"/>
      <c r="BW9" s="0"/>
      <c r="BX9" s="0"/>
      <c r="BY9" s="0"/>
      <c r="BZ9" s="0"/>
      <c r="CA9" s="0"/>
      <c r="CB9" s="0"/>
      <c r="CC9" s="0"/>
      <c r="CD9" s="0"/>
      <c r="CE9" s="0"/>
      <c r="CF9" s="0"/>
      <c r="CG9" s="0"/>
      <c r="CH9" s="0"/>
      <c r="CI9" s="0"/>
      <c r="CJ9" s="0"/>
      <c r="CK9" s="0"/>
      <c r="CL9" s="0"/>
      <c r="CM9" s="0"/>
      <c r="CN9" s="0"/>
      <c r="CO9" s="0"/>
      <c r="CP9" s="0"/>
      <c r="CQ9" s="0"/>
      <c r="CR9" s="0"/>
      <c r="CS9" s="0"/>
      <c r="CT9" s="0"/>
      <c r="CU9" s="0"/>
      <c r="CV9" s="0"/>
      <c r="CW9" s="0"/>
      <c r="CX9" s="0"/>
      <c r="CY9" s="0"/>
      <c r="CZ9" s="0"/>
      <c r="DA9" s="0"/>
      <c r="DB9" s="0"/>
      <c r="DC9" s="0"/>
      <c r="DD9" s="0"/>
      <c r="DE9" s="0"/>
      <c r="DF9" s="0"/>
      <c r="DG9" s="0"/>
      <c r="DH9" s="0"/>
      <c r="DI9" s="0"/>
      <c r="DJ9" s="0"/>
      <c r="DK9" s="0"/>
      <c r="DL9" s="0"/>
      <c r="DM9" s="0"/>
      <c r="DN9" s="0"/>
      <c r="DO9" s="0"/>
      <c r="DP9" s="0"/>
      <c r="DQ9" s="0"/>
      <c r="DR9" s="0"/>
      <c r="DS9" s="0"/>
      <c r="DT9" s="0"/>
      <c r="DU9" s="0"/>
      <c r="DV9" s="0"/>
      <c r="DW9" s="0"/>
      <c r="DX9" s="0"/>
      <c r="DY9" s="0"/>
      <c r="DZ9" s="0"/>
      <c r="EA9" s="0"/>
      <c r="EB9" s="0"/>
      <c r="EC9" s="0"/>
      <c r="ED9" s="0"/>
      <c r="EE9" s="0"/>
      <c r="EF9" s="0"/>
      <c r="EG9" s="0"/>
      <c r="EH9" s="0"/>
      <c r="EI9" s="0"/>
      <c r="EJ9" s="0"/>
      <c r="EK9" s="0"/>
      <c r="EL9" s="0"/>
      <c r="EM9" s="0"/>
      <c r="EN9" s="0"/>
      <c r="EO9" s="0"/>
      <c r="EP9" s="0"/>
      <c r="EQ9" s="0"/>
      <c r="ER9" s="0"/>
      <c r="ES9" s="0"/>
      <c r="ET9" s="0"/>
      <c r="EU9" s="0"/>
      <c r="EV9" s="0"/>
      <c r="EW9" s="0"/>
      <c r="EX9" s="0"/>
      <c r="EY9" s="0"/>
      <c r="EZ9" s="0"/>
      <c r="FA9" s="0"/>
      <c r="FB9" s="0"/>
      <c r="FC9" s="0"/>
      <c r="FD9" s="0"/>
      <c r="FE9" s="0"/>
      <c r="FF9" s="0"/>
      <c r="FG9" s="0"/>
      <c r="FH9" s="0"/>
      <c r="FI9" s="0"/>
      <c r="FJ9" s="0"/>
      <c r="FK9" s="0"/>
      <c r="FL9" s="0"/>
      <c r="FM9" s="0"/>
      <c r="FN9" s="0"/>
      <c r="FO9" s="0"/>
      <c r="FP9" s="0"/>
      <c r="FQ9" s="0"/>
      <c r="FR9" s="0"/>
      <c r="FS9" s="0"/>
      <c r="FT9" s="0"/>
      <c r="FU9" s="0"/>
      <c r="FV9" s="0"/>
      <c r="FW9" s="0"/>
      <c r="FX9" s="0"/>
      <c r="FY9" s="0"/>
      <c r="FZ9" s="0"/>
      <c r="GA9" s="0"/>
      <c r="GB9" s="0"/>
      <c r="GC9" s="0"/>
      <c r="GD9" s="0"/>
      <c r="GE9" s="0"/>
      <c r="GF9" s="0"/>
      <c r="GG9" s="0"/>
      <c r="GH9" s="0"/>
      <c r="GI9" s="0"/>
      <c r="GJ9" s="0"/>
      <c r="GK9" s="0"/>
      <c r="GL9" s="0"/>
      <c r="GM9" s="0"/>
      <c r="GN9" s="0"/>
      <c r="GO9" s="0"/>
      <c r="GP9" s="0"/>
      <c r="GQ9" s="0"/>
      <c r="GR9" s="0"/>
      <c r="GS9" s="0"/>
      <c r="GT9" s="0"/>
      <c r="GU9" s="0"/>
      <c r="GV9" s="0"/>
      <c r="GW9" s="0"/>
      <c r="GX9" s="0"/>
      <c r="GY9" s="0"/>
      <c r="GZ9" s="0"/>
      <c r="HA9" s="0"/>
      <c r="HB9" s="0"/>
      <c r="HC9" s="0"/>
      <c r="HD9" s="0"/>
      <c r="HE9" s="0"/>
      <c r="HF9" s="0"/>
      <c r="HG9" s="0"/>
      <c r="HH9" s="0"/>
      <c r="HI9" s="0"/>
      <c r="HJ9" s="0"/>
      <c r="HK9" s="0"/>
      <c r="HL9" s="0"/>
      <c r="HM9" s="0"/>
      <c r="HN9" s="0"/>
      <c r="HO9" s="0"/>
      <c r="HP9" s="0"/>
      <c r="HQ9" s="0"/>
      <c r="HR9" s="0"/>
      <c r="HS9" s="0"/>
      <c r="HT9" s="0"/>
      <c r="HU9" s="0"/>
      <c r="HV9" s="0"/>
      <c r="HW9" s="0"/>
      <c r="HX9" s="0"/>
      <c r="HY9" s="0"/>
      <c r="HZ9" s="0"/>
      <c r="IA9" s="0"/>
      <c r="IB9" s="0"/>
      <c r="IC9" s="0"/>
      <c r="ID9" s="0"/>
      <c r="IE9" s="0"/>
      <c r="IF9" s="0"/>
      <c r="IG9" s="0"/>
      <c r="IH9" s="0"/>
      <c r="II9" s="0"/>
      <c r="IJ9" s="0"/>
      <c r="IK9" s="0"/>
      <c r="IL9" s="0"/>
      <c r="IM9" s="0"/>
      <c r="IN9" s="0"/>
      <c r="IO9" s="0"/>
      <c r="IP9" s="0"/>
      <c r="IQ9" s="0"/>
      <c r="IR9" s="0"/>
      <c r="IS9" s="0"/>
      <c r="IT9" s="0"/>
      <c r="IU9" s="0"/>
      <c r="IV9" s="0"/>
      <c r="IW9" s="0"/>
    </row>
    <row r="10" customFormat="false" ht="39.75" hidden="false" customHeight="true" outlineLevel="0" collapsed="false">
      <c r="A10" s="0"/>
      <c r="B10" s="272" t="s">
        <v>413</v>
      </c>
      <c r="C10" s="0"/>
      <c r="D10" s="0"/>
      <c r="E10" s="0"/>
      <c r="F10" s="0"/>
      <c r="G10" s="0"/>
      <c r="H10" s="0"/>
      <c r="I10" s="0"/>
      <c r="J10" s="0"/>
      <c r="K10" s="0"/>
      <c r="L10" s="0"/>
      <c r="M10" s="0"/>
      <c r="N10" s="0"/>
      <c r="O10" s="0"/>
      <c r="P10" s="0"/>
      <c r="Q10" s="0"/>
      <c r="R10" s="0"/>
      <c r="S10" s="0"/>
      <c r="T10" s="0"/>
      <c r="U10" s="0"/>
      <c r="V10" s="0"/>
      <c r="W10" s="0"/>
      <c r="X10" s="0"/>
      <c r="Y10" s="0"/>
      <c r="Z10" s="0"/>
      <c r="AA10" s="0"/>
      <c r="AB10" s="0"/>
      <c r="AC10" s="0"/>
      <c r="AD10" s="0"/>
      <c r="AE10" s="0"/>
      <c r="AF10" s="0"/>
      <c r="AG10" s="0"/>
      <c r="AH10" s="0"/>
      <c r="AI10" s="0"/>
      <c r="AJ10" s="0"/>
      <c r="AK10" s="0"/>
      <c r="AL10" s="0"/>
      <c r="AM10" s="0"/>
      <c r="AN10" s="0"/>
      <c r="AO10" s="0"/>
      <c r="AP10" s="0"/>
      <c r="AQ10" s="0"/>
      <c r="AR10" s="0"/>
      <c r="AS10" s="0"/>
      <c r="AT10" s="0"/>
      <c r="AU10" s="0"/>
      <c r="AV10" s="0"/>
      <c r="AW10" s="0"/>
      <c r="AX10" s="0"/>
      <c r="AY10" s="0"/>
      <c r="AZ10" s="0"/>
      <c r="BA10" s="0"/>
      <c r="BB10" s="0"/>
      <c r="BC10" s="0"/>
      <c r="BD10" s="0"/>
      <c r="BE10" s="0"/>
      <c r="BF10" s="0"/>
      <c r="BG10" s="0"/>
      <c r="BH10" s="0"/>
      <c r="BI10" s="0"/>
      <c r="BJ10" s="0"/>
      <c r="BK10" s="0"/>
      <c r="BL10" s="0"/>
      <c r="BM10" s="0"/>
      <c r="BN10" s="0"/>
      <c r="BO10" s="0"/>
      <c r="BP10" s="0"/>
      <c r="BQ10" s="0"/>
      <c r="BR10" s="0"/>
      <c r="BS10" s="0"/>
      <c r="BT10" s="0"/>
      <c r="BU10" s="0"/>
      <c r="BV10" s="0"/>
      <c r="BW10" s="0"/>
      <c r="BX10" s="0"/>
      <c r="BY10" s="0"/>
      <c r="BZ10" s="0"/>
      <c r="CA10" s="0"/>
      <c r="CB10" s="0"/>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row>
    <row r="11" customFormat="false" ht="5.1" hidden="false" customHeight="true" outlineLevel="0" collapsed="false">
      <c r="A11" s="0"/>
      <c r="B11" s="273"/>
      <c r="C11" s="0"/>
      <c r="D11" s="0"/>
      <c r="E11" s="0"/>
      <c r="F11" s="0"/>
      <c r="G11" s="0"/>
      <c r="H11" s="0"/>
      <c r="I11" s="0"/>
      <c r="J11" s="0"/>
      <c r="K11" s="0"/>
      <c r="L11" s="0"/>
      <c r="M11" s="0"/>
      <c r="N11" s="0"/>
      <c r="O11" s="0"/>
      <c r="P11" s="0"/>
      <c r="Q11" s="0"/>
      <c r="R11" s="0"/>
      <c r="S11" s="0"/>
      <c r="T11" s="0"/>
      <c r="U11" s="0"/>
      <c r="V11" s="0"/>
      <c r="W11" s="0"/>
      <c r="X11" s="0"/>
      <c r="Y11" s="0"/>
      <c r="Z11" s="0"/>
      <c r="AA11" s="0"/>
      <c r="AB11" s="0"/>
      <c r="AC11" s="0"/>
      <c r="AD11" s="0"/>
      <c r="AE11" s="0"/>
      <c r="AF11" s="0"/>
      <c r="AG11" s="0"/>
      <c r="AH11" s="0"/>
      <c r="AI11" s="0"/>
      <c r="AJ11" s="0"/>
      <c r="AK11" s="0"/>
      <c r="AL11" s="0"/>
      <c r="AM11" s="0"/>
      <c r="AN11" s="0"/>
      <c r="AO11" s="0"/>
      <c r="AP11" s="0"/>
      <c r="AQ11" s="0"/>
      <c r="AR11" s="0"/>
      <c r="AS11" s="0"/>
      <c r="AT11" s="0"/>
      <c r="AU11" s="0"/>
      <c r="AV11" s="0"/>
      <c r="AW11" s="0"/>
      <c r="AX11" s="0"/>
      <c r="AY11" s="0"/>
      <c r="AZ11" s="0"/>
      <c r="BA11" s="0"/>
      <c r="BB11" s="0"/>
      <c r="BC11" s="0"/>
      <c r="BD11" s="0"/>
      <c r="BE11" s="0"/>
      <c r="BF11" s="0"/>
      <c r="BG11" s="0"/>
      <c r="BH11" s="0"/>
      <c r="BI11" s="0"/>
      <c r="BJ11" s="0"/>
      <c r="BK11" s="0"/>
      <c r="BL11" s="0"/>
      <c r="BM11" s="0"/>
      <c r="BN11" s="0"/>
      <c r="BO11" s="0"/>
      <c r="BP11" s="0"/>
      <c r="BQ11" s="0"/>
      <c r="BR11" s="0"/>
      <c r="BS11" s="0"/>
      <c r="BT11" s="0"/>
      <c r="BU11" s="0"/>
      <c r="BV11" s="0"/>
      <c r="BW11" s="0"/>
      <c r="BX11" s="0"/>
      <c r="BY11" s="0"/>
      <c r="BZ11" s="0"/>
      <c r="CA11" s="0"/>
      <c r="CB11" s="0"/>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row>
    <row r="12" customFormat="false" ht="51" hidden="false" customHeight="true" outlineLevel="0" collapsed="false">
      <c r="A12" s="0"/>
      <c r="B12" s="272" t="s">
        <v>414</v>
      </c>
      <c r="C12" s="0"/>
      <c r="D12" s="0"/>
      <c r="E12" s="0"/>
      <c r="F12" s="0"/>
      <c r="G12" s="0"/>
      <c r="H12" s="0"/>
      <c r="I12" s="0"/>
      <c r="J12" s="0"/>
      <c r="K12" s="0"/>
      <c r="L12" s="0"/>
      <c r="M12" s="0"/>
      <c r="N12" s="0"/>
      <c r="O12" s="0"/>
      <c r="P12" s="0"/>
      <c r="Q12" s="0"/>
      <c r="R12" s="0"/>
      <c r="S12" s="0"/>
      <c r="T12" s="0"/>
      <c r="U12" s="0"/>
      <c r="V12" s="0"/>
      <c r="W12" s="0"/>
      <c r="X12" s="0"/>
      <c r="Y12" s="0"/>
      <c r="Z12" s="0"/>
      <c r="AA12" s="0"/>
      <c r="AB12" s="0"/>
      <c r="AC12" s="0"/>
      <c r="AD12" s="0"/>
      <c r="AE12" s="0"/>
      <c r="AF12" s="0"/>
      <c r="AG12" s="0"/>
      <c r="AH12" s="0"/>
      <c r="AI12" s="0"/>
      <c r="AJ12" s="0"/>
      <c r="AK12" s="0"/>
      <c r="AL12" s="0"/>
      <c r="AM12" s="0"/>
      <c r="AN12" s="0"/>
      <c r="AO12" s="0"/>
      <c r="AP12" s="0"/>
      <c r="AQ12" s="0"/>
      <c r="AR12" s="0"/>
      <c r="AS12" s="0"/>
      <c r="AT12" s="0"/>
      <c r="AU12" s="0"/>
      <c r="AV12" s="0"/>
      <c r="AW12" s="0"/>
      <c r="AX12" s="0"/>
      <c r="AY12" s="0"/>
      <c r="AZ12" s="0"/>
      <c r="BA12" s="0"/>
      <c r="BB12" s="0"/>
      <c r="BC12" s="0"/>
      <c r="BD12" s="0"/>
      <c r="BE12" s="0"/>
      <c r="BF12" s="0"/>
      <c r="BG12" s="0"/>
      <c r="BH12" s="0"/>
      <c r="BI12" s="0"/>
      <c r="BJ12" s="0"/>
      <c r="BK12" s="0"/>
      <c r="BL12" s="0"/>
      <c r="BM12" s="0"/>
      <c r="BN12" s="0"/>
      <c r="BO12" s="0"/>
      <c r="BP12" s="0"/>
      <c r="BQ12" s="0"/>
      <c r="BR12" s="0"/>
      <c r="BS12" s="0"/>
      <c r="BT12" s="0"/>
      <c r="BU12" s="0"/>
      <c r="BV12" s="0"/>
      <c r="BW12" s="0"/>
      <c r="BX12" s="0"/>
      <c r="BY12" s="0"/>
      <c r="BZ12" s="0"/>
      <c r="CA12" s="0"/>
      <c r="CB12" s="0"/>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row>
    <row r="13" customFormat="false" ht="5.1" hidden="false" customHeight="true" outlineLevel="0" collapsed="false">
      <c r="A13" s="0"/>
      <c r="B13" s="273"/>
      <c r="C13" s="0"/>
      <c r="D13" s="0"/>
      <c r="E13" s="0"/>
      <c r="F13" s="0"/>
      <c r="G13" s="0"/>
      <c r="H13" s="0"/>
      <c r="I13" s="0"/>
      <c r="J13" s="0"/>
      <c r="K13" s="0"/>
      <c r="L13" s="0"/>
      <c r="M13" s="0"/>
      <c r="N13" s="0"/>
      <c r="O13" s="0"/>
      <c r="P13" s="0"/>
      <c r="Q13" s="0"/>
      <c r="R13" s="0"/>
      <c r="S13" s="0"/>
      <c r="T13" s="0"/>
      <c r="U13" s="0"/>
      <c r="V13" s="0"/>
      <c r="W13" s="0"/>
      <c r="X13" s="0"/>
      <c r="Y13" s="0"/>
      <c r="Z13" s="0"/>
      <c r="AA13" s="0"/>
      <c r="AB13" s="0"/>
      <c r="AC13" s="0"/>
      <c r="AD13" s="0"/>
      <c r="AE13" s="0"/>
      <c r="AF13" s="0"/>
      <c r="AG13" s="0"/>
      <c r="AH13" s="0"/>
      <c r="AI13" s="0"/>
      <c r="AJ13" s="0"/>
      <c r="AK13" s="0"/>
      <c r="AL13" s="0"/>
      <c r="AM13" s="0"/>
      <c r="AN13" s="0"/>
      <c r="AO13" s="0"/>
      <c r="AP13" s="0"/>
      <c r="AQ13" s="0"/>
      <c r="AR13" s="0"/>
      <c r="AS13" s="0"/>
      <c r="AT13" s="0"/>
      <c r="AU13" s="0"/>
      <c r="AV13" s="0"/>
      <c r="AW13" s="0"/>
      <c r="AX13" s="0"/>
      <c r="AY13" s="0"/>
      <c r="AZ13" s="0"/>
      <c r="BA13" s="0"/>
      <c r="BB13" s="0"/>
      <c r="BC13" s="0"/>
      <c r="BD13" s="0"/>
      <c r="BE13" s="0"/>
      <c r="BF13" s="0"/>
      <c r="BG13" s="0"/>
      <c r="BH13" s="0"/>
      <c r="BI13" s="0"/>
      <c r="BJ13" s="0"/>
      <c r="BK13" s="0"/>
      <c r="BL13" s="0"/>
      <c r="BM13" s="0"/>
      <c r="BN13" s="0"/>
      <c r="BO13" s="0"/>
      <c r="BP13" s="0"/>
      <c r="BQ13" s="0"/>
      <c r="BR13" s="0"/>
      <c r="BS13" s="0"/>
      <c r="BT13" s="0"/>
      <c r="BU13" s="0"/>
      <c r="BV13" s="0"/>
      <c r="BW13" s="0"/>
      <c r="BX13" s="0"/>
      <c r="BY13" s="0"/>
      <c r="BZ13" s="0"/>
      <c r="CA13" s="0"/>
      <c r="CB13" s="0"/>
      <c r="CC13" s="0"/>
      <c r="CD13" s="0"/>
      <c r="CE13" s="0"/>
      <c r="CF13" s="0"/>
      <c r="CG13" s="0"/>
      <c r="CH13" s="0"/>
      <c r="CI13" s="0"/>
      <c r="CJ13" s="0"/>
      <c r="CK13" s="0"/>
      <c r="CL13" s="0"/>
      <c r="CM13" s="0"/>
      <c r="CN13" s="0"/>
      <c r="CO13" s="0"/>
      <c r="CP13" s="0"/>
      <c r="CQ13" s="0"/>
      <c r="CR13" s="0"/>
      <c r="CS13" s="0"/>
      <c r="CT13" s="0"/>
      <c r="CU13" s="0"/>
      <c r="CV13" s="0"/>
      <c r="CW13" s="0"/>
      <c r="CX13" s="0"/>
      <c r="CY13" s="0"/>
      <c r="CZ13" s="0"/>
      <c r="DA13" s="0"/>
      <c r="DB13" s="0"/>
      <c r="DC13" s="0"/>
      <c r="DD13" s="0"/>
      <c r="DE13" s="0"/>
      <c r="DF13" s="0"/>
      <c r="DG13" s="0"/>
      <c r="DH13" s="0"/>
      <c r="DI13" s="0"/>
      <c r="DJ13" s="0"/>
      <c r="DK13" s="0"/>
      <c r="DL13" s="0"/>
      <c r="DM13" s="0"/>
      <c r="DN13" s="0"/>
      <c r="DO13" s="0"/>
      <c r="DP13" s="0"/>
      <c r="DQ13" s="0"/>
      <c r="DR13" s="0"/>
      <c r="DS13" s="0"/>
      <c r="DT13" s="0"/>
      <c r="DU13" s="0"/>
      <c r="DV13" s="0"/>
      <c r="DW13" s="0"/>
      <c r="DX13" s="0"/>
      <c r="DY13" s="0"/>
      <c r="DZ13" s="0"/>
      <c r="EA13" s="0"/>
      <c r="EB13" s="0"/>
      <c r="EC13" s="0"/>
      <c r="ED13" s="0"/>
      <c r="EE13" s="0"/>
      <c r="EF13" s="0"/>
      <c r="EG13" s="0"/>
      <c r="EH13" s="0"/>
      <c r="EI13" s="0"/>
      <c r="EJ13" s="0"/>
      <c r="EK13" s="0"/>
      <c r="EL13" s="0"/>
      <c r="EM13" s="0"/>
      <c r="EN13" s="0"/>
      <c r="EO13" s="0"/>
      <c r="EP13" s="0"/>
      <c r="EQ13" s="0"/>
      <c r="ER13" s="0"/>
      <c r="ES13" s="0"/>
      <c r="ET13" s="0"/>
      <c r="EU13" s="0"/>
      <c r="EV13" s="0"/>
      <c r="EW13" s="0"/>
      <c r="EX13" s="0"/>
      <c r="EY13" s="0"/>
      <c r="EZ13" s="0"/>
      <c r="FA13" s="0"/>
      <c r="FB13" s="0"/>
      <c r="FC13" s="0"/>
      <c r="FD13" s="0"/>
      <c r="FE13" s="0"/>
      <c r="FF13" s="0"/>
      <c r="FG13" s="0"/>
      <c r="FH13" s="0"/>
      <c r="FI13" s="0"/>
      <c r="FJ13" s="0"/>
      <c r="FK13" s="0"/>
      <c r="FL13" s="0"/>
      <c r="FM13" s="0"/>
      <c r="FN13" s="0"/>
      <c r="FO13" s="0"/>
      <c r="FP13" s="0"/>
      <c r="FQ13" s="0"/>
      <c r="FR13" s="0"/>
      <c r="FS13" s="0"/>
      <c r="FT13" s="0"/>
      <c r="FU13" s="0"/>
      <c r="FV13" s="0"/>
      <c r="FW13" s="0"/>
      <c r="FX13" s="0"/>
      <c r="FY13" s="0"/>
      <c r="FZ13" s="0"/>
      <c r="GA13" s="0"/>
      <c r="GB13" s="0"/>
      <c r="GC13" s="0"/>
      <c r="GD13" s="0"/>
      <c r="GE13" s="0"/>
      <c r="GF13" s="0"/>
      <c r="GG13" s="0"/>
      <c r="GH13" s="0"/>
      <c r="GI13" s="0"/>
      <c r="GJ13" s="0"/>
      <c r="GK13" s="0"/>
      <c r="GL13" s="0"/>
      <c r="GM13" s="0"/>
      <c r="GN13" s="0"/>
      <c r="GO13" s="0"/>
      <c r="GP13" s="0"/>
      <c r="GQ13" s="0"/>
      <c r="GR13" s="0"/>
      <c r="GS13" s="0"/>
      <c r="GT13" s="0"/>
      <c r="GU13" s="0"/>
      <c r="GV13" s="0"/>
      <c r="GW13" s="0"/>
      <c r="GX13" s="0"/>
      <c r="GY13" s="0"/>
      <c r="GZ13" s="0"/>
      <c r="HA13" s="0"/>
      <c r="HB13" s="0"/>
      <c r="HC13" s="0"/>
      <c r="HD13" s="0"/>
      <c r="HE13" s="0"/>
      <c r="HF13" s="0"/>
      <c r="HG13" s="0"/>
      <c r="HH13" s="0"/>
      <c r="HI13" s="0"/>
      <c r="HJ13" s="0"/>
      <c r="HK13" s="0"/>
      <c r="HL13" s="0"/>
      <c r="HM13" s="0"/>
      <c r="HN13" s="0"/>
      <c r="HO13" s="0"/>
      <c r="HP13" s="0"/>
      <c r="HQ13" s="0"/>
      <c r="HR13" s="0"/>
      <c r="HS13" s="0"/>
      <c r="HT13" s="0"/>
      <c r="HU13" s="0"/>
      <c r="HV13" s="0"/>
      <c r="HW13" s="0"/>
      <c r="HX13" s="0"/>
      <c r="HY13" s="0"/>
      <c r="HZ13" s="0"/>
      <c r="IA13" s="0"/>
      <c r="IB13" s="0"/>
      <c r="IC13" s="0"/>
      <c r="ID13" s="0"/>
      <c r="IE13" s="0"/>
      <c r="IF13" s="0"/>
      <c r="IG13" s="0"/>
      <c r="IH13" s="0"/>
      <c r="II13" s="0"/>
      <c r="IJ13" s="0"/>
      <c r="IK13" s="0"/>
      <c r="IL13" s="0"/>
      <c r="IM13" s="0"/>
      <c r="IN13" s="0"/>
      <c r="IO13" s="0"/>
      <c r="IP13" s="0"/>
      <c r="IQ13" s="0"/>
      <c r="IR13" s="0"/>
      <c r="IS13" s="0"/>
      <c r="IT13" s="0"/>
      <c r="IU13" s="0"/>
      <c r="IV13" s="0"/>
      <c r="IW13" s="0"/>
    </row>
    <row r="14" customFormat="false" ht="38.25" hidden="false" customHeight="true" outlineLevel="0" collapsed="false">
      <c r="A14" s="0"/>
      <c r="B14" s="273" t="s">
        <v>415</v>
      </c>
      <c r="C14" s="0"/>
      <c r="D14" s="0"/>
      <c r="E14" s="0"/>
      <c r="F14" s="0"/>
      <c r="G14" s="0"/>
      <c r="H14" s="0"/>
      <c r="I14" s="0"/>
      <c r="J14" s="0"/>
      <c r="K14" s="0"/>
      <c r="L14" s="0"/>
      <c r="M14" s="0"/>
      <c r="N14" s="0"/>
      <c r="O14" s="0"/>
      <c r="P14" s="0"/>
      <c r="Q14" s="0"/>
      <c r="R14" s="0"/>
      <c r="S14" s="0"/>
      <c r="T14" s="0"/>
      <c r="U14" s="0"/>
      <c r="V14" s="0"/>
      <c r="W14" s="0"/>
      <c r="X14" s="0"/>
      <c r="Y14" s="0"/>
      <c r="Z14" s="0"/>
      <c r="AA14" s="0"/>
      <c r="AB14" s="0"/>
      <c r="AC14" s="0"/>
      <c r="AD14" s="0"/>
      <c r="AE14" s="0"/>
      <c r="AF14" s="0"/>
      <c r="AG14" s="0"/>
      <c r="AH14" s="0"/>
      <c r="AI14" s="0"/>
      <c r="AJ14" s="0"/>
      <c r="AK14" s="0"/>
      <c r="AL14" s="0"/>
      <c r="AM14" s="0"/>
      <c r="AN14" s="0"/>
      <c r="AO14" s="0"/>
      <c r="AP14" s="0"/>
      <c r="AQ14" s="0"/>
      <c r="AR14" s="0"/>
      <c r="AS14" s="0"/>
      <c r="AT14" s="0"/>
      <c r="AU14" s="0"/>
      <c r="AV14" s="0"/>
      <c r="AW14" s="0"/>
      <c r="AX14" s="0"/>
      <c r="AY14" s="0"/>
      <c r="AZ14" s="0"/>
      <c r="BA14" s="0"/>
      <c r="BB14" s="0"/>
      <c r="BC14" s="0"/>
      <c r="BD14" s="0"/>
      <c r="BE14" s="0"/>
      <c r="BF14" s="0"/>
      <c r="BG14" s="0"/>
      <c r="BH14" s="0"/>
      <c r="BI14" s="0"/>
      <c r="BJ14" s="0"/>
      <c r="BK14" s="0"/>
      <c r="BL14" s="0"/>
      <c r="BM14" s="0"/>
      <c r="BN14" s="0"/>
      <c r="BO14" s="0"/>
      <c r="BP14" s="0"/>
      <c r="BQ14" s="0"/>
      <c r="BR14" s="0"/>
      <c r="BS14" s="0"/>
      <c r="BT14" s="0"/>
      <c r="BU14" s="0"/>
      <c r="BV14" s="0"/>
      <c r="BW14" s="0"/>
      <c r="BX14" s="0"/>
      <c r="BY14" s="0"/>
      <c r="BZ14" s="0"/>
      <c r="CA14" s="0"/>
      <c r="CB14" s="0"/>
      <c r="CC14" s="0"/>
      <c r="CD14" s="0"/>
      <c r="CE14" s="0"/>
      <c r="CF14" s="0"/>
      <c r="CG14" s="0"/>
      <c r="CH14" s="0"/>
      <c r="CI14" s="0"/>
      <c r="CJ14" s="0"/>
      <c r="CK14" s="0"/>
      <c r="CL14" s="0"/>
      <c r="CM14" s="0"/>
      <c r="CN14" s="0"/>
      <c r="CO14" s="0"/>
      <c r="CP14" s="0"/>
      <c r="CQ14" s="0"/>
      <c r="CR14" s="0"/>
      <c r="CS14" s="0"/>
      <c r="CT14" s="0"/>
      <c r="CU14" s="0"/>
      <c r="CV14" s="0"/>
      <c r="CW14" s="0"/>
      <c r="CX14" s="0"/>
      <c r="CY14" s="0"/>
      <c r="CZ14" s="0"/>
      <c r="DA14" s="0"/>
      <c r="DB14" s="0"/>
      <c r="DC14" s="0"/>
      <c r="DD14" s="0"/>
      <c r="DE14" s="0"/>
      <c r="DF14" s="0"/>
      <c r="DG14" s="0"/>
      <c r="DH14" s="0"/>
      <c r="DI14" s="0"/>
      <c r="DJ14" s="0"/>
      <c r="DK14" s="0"/>
      <c r="DL14" s="0"/>
      <c r="DM14" s="0"/>
      <c r="DN14" s="0"/>
      <c r="DO14" s="0"/>
      <c r="DP14" s="0"/>
      <c r="DQ14" s="0"/>
      <c r="DR14" s="0"/>
      <c r="DS14" s="0"/>
      <c r="DT14" s="0"/>
      <c r="DU14" s="0"/>
      <c r="DV14" s="0"/>
      <c r="DW14" s="0"/>
      <c r="DX14" s="0"/>
      <c r="DY14" s="0"/>
      <c r="DZ14" s="0"/>
      <c r="EA14" s="0"/>
      <c r="EB14" s="0"/>
      <c r="EC14" s="0"/>
      <c r="ED14" s="0"/>
      <c r="EE14" s="0"/>
      <c r="EF14" s="0"/>
      <c r="EG14" s="0"/>
      <c r="EH14" s="0"/>
      <c r="EI14" s="0"/>
      <c r="EJ14" s="0"/>
      <c r="EK14" s="0"/>
      <c r="EL14" s="0"/>
      <c r="EM14" s="0"/>
      <c r="EN14" s="0"/>
      <c r="EO14" s="0"/>
      <c r="EP14" s="0"/>
      <c r="EQ14" s="0"/>
      <c r="ER14" s="0"/>
      <c r="ES14" s="0"/>
      <c r="ET14" s="0"/>
      <c r="EU14" s="0"/>
      <c r="EV14" s="0"/>
      <c r="EW14" s="0"/>
      <c r="EX14" s="0"/>
      <c r="EY14" s="0"/>
      <c r="EZ14" s="0"/>
      <c r="FA14" s="0"/>
      <c r="FB14" s="0"/>
      <c r="FC14" s="0"/>
      <c r="FD14" s="0"/>
      <c r="FE14" s="0"/>
      <c r="FF14" s="0"/>
      <c r="FG14" s="0"/>
      <c r="FH14" s="0"/>
      <c r="FI14" s="0"/>
      <c r="FJ14" s="0"/>
      <c r="FK14" s="0"/>
      <c r="FL14" s="0"/>
      <c r="FM14" s="0"/>
      <c r="FN14" s="0"/>
      <c r="FO14" s="0"/>
      <c r="FP14" s="0"/>
      <c r="FQ14" s="0"/>
      <c r="FR14" s="0"/>
      <c r="FS14" s="0"/>
      <c r="FT14" s="0"/>
      <c r="FU14" s="0"/>
      <c r="FV14" s="0"/>
      <c r="FW14" s="0"/>
      <c r="FX14" s="0"/>
      <c r="FY14" s="0"/>
      <c r="FZ14" s="0"/>
      <c r="GA14" s="0"/>
      <c r="GB14" s="0"/>
      <c r="GC14" s="0"/>
      <c r="GD14" s="0"/>
      <c r="GE14" s="0"/>
      <c r="GF14" s="0"/>
      <c r="GG14" s="0"/>
      <c r="GH14" s="0"/>
      <c r="GI14" s="0"/>
      <c r="GJ14" s="0"/>
      <c r="GK14" s="0"/>
      <c r="GL14" s="0"/>
      <c r="GM14" s="0"/>
      <c r="GN14" s="0"/>
      <c r="GO14" s="0"/>
      <c r="GP14" s="0"/>
      <c r="GQ14" s="0"/>
      <c r="GR14" s="0"/>
      <c r="GS14" s="0"/>
      <c r="GT14" s="0"/>
      <c r="GU14" s="0"/>
      <c r="GV14" s="0"/>
      <c r="GW14" s="0"/>
      <c r="GX14" s="0"/>
      <c r="GY14" s="0"/>
      <c r="GZ14" s="0"/>
      <c r="HA14" s="0"/>
      <c r="HB14" s="0"/>
      <c r="HC14" s="0"/>
      <c r="HD14" s="0"/>
      <c r="HE14" s="0"/>
      <c r="HF14" s="0"/>
      <c r="HG14" s="0"/>
      <c r="HH14" s="0"/>
      <c r="HI14" s="0"/>
      <c r="HJ14" s="0"/>
      <c r="HK14" s="0"/>
      <c r="HL14" s="0"/>
      <c r="HM14" s="0"/>
      <c r="HN14" s="0"/>
      <c r="HO14" s="0"/>
      <c r="HP14" s="0"/>
      <c r="HQ14" s="0"/>
      <c r="HR14" s="0"/>
      <c r="HS14" s="0"/>
      <c r="HT14" s="0"/>
      <c r="HU14" s="0"/>
      <c r="HV14" s="0"/>
      <c r="HW14" s="0"/>
      <c r="HX14" s="0"/>
      <c r="HY14" s="0"/>
      <c r="HZ14" s="0"/>
      <c r="IA14" s="0"/>
      <c r="IB14" s="0"/>
      <c r="IC14" s="0"/>
      <c r="ID14" s="0"/>
      <c r="IE14" s="0"/>
      <c r="IF14" s="0"/>
      <c r="IG14" s="0"/>
      <c r="IH14" s="0"/>
      <c r="II14" s="0"/>
      <c r="IJ14" s="0"/>
      <c r="IK14" s="0"/>
      <c r="IL14" s="0"/>
      <c r="IM14" s="0"/>
      <c r="IN14" s="0"/>
      <c r="IO14" s="0"/>
      <c r="IP14" s="0"/>
      <c r="IQ14" s="0"/>
      <c r="IR14" s="0"/>
      <c r="IS14" s="0"/>
      <c r="IT14" s="0"/>
      <c r="IU14" s="0"/>
      <c r="IV14" s="0"/>
      <c r="IW14" s="0"/>
    </row>
    <row r="15" customFormat="false" ht="5.1" hidden="false" customHeight="true" outlineLevel="0" collapsed="false">
      <c r="A15" s="0"/>
      <c r="B15" s="273"/>
      <c r="C15" s="0"/>
      <c r="D15" s="0"/>
      <c r="E15" s="0"/>
      <c r="F15" s="0"/>
      <c r="G15" s="0"/>
      <c r="H15" s="0"/>
      <c r="I15" s="0"/>
      <c r="J15" s="0"/>
      <c r="K15" s="0"/>
      <c r="L15" s="0"/>
      <c r="M15" s="0"/>
      <c r="N15" s="0"/>
      <c r="O15" s="0"/>
      <c r="P15" s="0"/>
      <c r="Q15" s="0"/>
      <c r="R15" s="0"/>
      <c r="S15" s="0"/>
      <c r="T15" s="0"/>
      <c r="U15" s="0"/>
      <c r="V15" s="0"/>
      <c r="W15" s="0"/>
      <c r="X15" s="0"/>
      <c r="Y15" s="0"/>
      <c r="Z15" s="0"/>
      <c r="AA15" s="0"/>
      <c r="AB15" s="0"/>
      <c r="AC15" s="0"/>
      <c r="AD15" s="0"/>
      <c r="AE15" s="0"/>
      <c r="AF15" s="0"/>
      <c r="AG15" s="0"/>
      <c r="AH15" s="0"/>
      <c r="AI15" s="0"/>
      <c r="AJ15" s="0"/>
      <c r="AK15" s="0"/>
      <c r="AL15" s="0"/>
      <c r="AM15" s="0"/>
      <c r="AN15" s="0"/>
      <c r="AO15" s="0"/>
      <c r="AP15" s="0"/>
      <c r="AQ15" s="0"/>
      <c r="AR15" s="0"/>
      <c r="AS15" s="0"/>
      <c r="AT15" s="0"/>
      <c r="AU15" s="0"/>
      <c r="AV15" s="0"/>
      <c r="AW15" s="0"/>
      <c r="AX15" s="0"/>
      <c r="AY15" s="0"/>
      <c r="AZ15" s="0"/>
      <c r="BA15" s="0"/>
      <c r="BB15" s="0"/>
      <c r="BC15" s="0"/>
      <c r="BD15" s="0"/>
      <c r="BE15" s="0"/>
      <c r="BF15" s="0"/>
      <c r="BG15" s="0"/>
      <c r="BH15" s="0"/>
      <c r="BI15" s="0"/>
      <c r="BJ15" s="0"/>
      <c r="BK15" s="0"/>
      <c r="BL15" s="0"/>
      <c r="BM15" s="0"/>
      <c r="BN15" s="0"/>
      <c r="BO15" s="0"/>
      <c r="BP15" s="0"/>
      <c r="BQ15" s="0"/>
      <c r="BR15" s="0"/>
      <c r="BS15" s="0"/>
      <c r="BT15" s="0"/>
      <c r="BU15" s="0"/>
      <c r="BV15" s="0"/>
      <c r="BW15" s="0"/>
      <c r="BX15" s="0"/>
      <c r="BY15" s="0"/>
      <c r="BZ15" s="0"/>
      <c r="CA15" s="0"/>
      <c r="CB15" s="0"/>
      <c r="CC15" s="0"/>
      <c r="CD15" s="0"/>
      <c r="CE15" s="0"/>
      <c r="CF15" s="0"/>
      <c r="CG15" s="0"/>
      <c r="CH15" s="0"/>
      <c r="CI15" s="0"/>
      <c r="CJ15" s="0"/>
      <c r="CK15" s="0"/>
      <c r="CL15" s="0"/>
      <c r="CM15" s="0"/>
      <c r="CN15" s="0"/>
      <c r="CO15" s="0"/>
      <c r="CP15" s="0"/>
      <c r="CQ15" s="0"/>
      <c r="CR15" s="0"/>
      <c r="CS15" s="0"/>
      <c r="CT15" s="0"/>
      <c r="CU15" s="0"/>
      <c r="CV15" s="0"/>
      <c r="CW15" s="0"/>
      <c r="CX15" s="0"/>
      <c r="CY15" s="0"/>
      <c r="CZ15" s="0"/>
      <c r="DA15" s="0"/>
      <c r="DB15" s="0"/>
      <c r="DC15" s="0"/>
      <c r="DD15" s="0"/>
      <c r="DE15" s="0"/>
      <c r="DF15" s="0"/>
      <c r="DG15" s="0"/>
      <c r="DH15" s="0"/>
      <c r="DI15" s="0"/>
      <c r="DJ15" s="0"/>
      <c r="DK15" s="0"/>
      <c r="DL15" s="0"/>
      <c r="DM15" s="0"/>
      <c r="DN15" s="0"/>
      <c r="DO15" s="0"/>
      <c r="DP15" s="0"/>
      <c r="DQ15" s="0"/>
      <c r="DR15" s="0"/>
      <c r="DS15" s="0"/>
      <c r="DT15" s="0"/>
      <c r="DU15" s="0"/>
      <c r="DV15" s="0"/>
      <c r="DW15" s="0"/>
      <c r="DX15" s="0"/>
      <c r="DY15" s="0"/>
      <c r="DZ15" s="0"/>
      <c r="EA15" s="0"/>
      <c r="EB15" s="0"/>
      <c r="EC15" s="0"/>
      <c r="ED15" s="0"/>
      <c r="EE15" s="0"/>
      <c r="EF15" s="0"/>
      <c r="EG15" s="0"/>
      <c r="EH15" s="0"/>
      <c r="EI15" s="0"/>
      <c r="EJ15" s="0"/>
      <c r="EK15" s="0"/>
      <c r="EL15" s="0"/>
      <c r="EM15" s="0"/>
      <c r="EN15" s="0"/>
      <c r="EO15" s="0"/>
      <c r="EP15" s="0"/>
      <c r="EQ15" s="0"/>
      <c r="ER15" s="0"/>
      <c r="ES15" s="0"/>
      <c r="ET15" s="0"/>
      <c r="EU15" s="0"/>
      <c r="EV15" s="0"/>
      <c r="EW15" s="0"/>
      <c r="EX15" s="0"/>
      <c r="EY15" s="0"/>
      <c r="EZ15" s="0"/>
      <c r="FA15" s="0"/>
      <c r="FB15" s="0"/>
      <c r="FC15" s="0"/>
      <c r="FD15" s="0"/>
      <c r="FE15" s="0"/>
      <c r="FF15" s="0"/>
      <c r="FG15" s="0"/>
      <c r="FH15" s="0"/>
      <c r="FI15" s="0"/>
      <c r="FJ15" s="0"/>
      <c r="FK15" s="0"/>
      <c r="FL15" s="0"/>
      <c r="FM15" s="0"/>
      <c r="FN15" s="0"/>
      <c r="FO15" s="0"/>
      <c r="FP15" s="0"/>
      <c r="FQ15" s="0"/>
      <c r="FR15" s="0"/>
      <c r="FS15" s="0"/>
      <c r="FT15" s="0"/>
      <c r="FU15" s="0"/>
      <c r="FV15" s="0"/>
      <c r="FW15" s="0"/>
      <c r="FX15" s="0"/>
      <c r="FY15" s="0"/>
      <c r="FZ15" s="0"/>
      <c r="GA15" s="0"/>
      <c r="GB15" s="0"/>
      <c r="GC15" s="0"/>
      <c r="GD15" s="0"/>
      <c r="GE15" s="0"/>
      <c r="GF15" s="0"/>
      <c r="GG15" s="0"/>
      <c r="GH15" s="0"/>
      <c r="GI15" s="0"/>
      <c r="GJ15" s="0"/>
      <c r="GK15" s="0"/>
      <c r="GL15" s="0"/>
      <c r="GM15" s="0"/>
      <c r="GN15" s="0"/>
      <c r="GO15" s="0"/>
      <c r="GP15" s="0"/>
      <c r="GQ15" s="0"/>
      <c r="GR15" s="0"/>
      <c r="GS15" s="0"/>
      <c r="GT15" s="0"/>
      <c r="GU15" s="0"/>
      <c r="GV15" s="0"/>
      <c r="GW15" s="0"/>
      <c r="GX15" s="0"/>
      <c r="GY15" s="0"/>
      <c r="GZ15" s="0"/>
      <c r="HA15" s="0"/>
      <c r="HB15" s="0"/>
      <c r="HC15" s="0"/>
      <c r="HD15" s="0"/>
      <c r="HE15" s="0"/>
      <c r="HF15" s="0"/>
      <c r="HG15" s="0"/>
      <c r="HH15" s="0"/>
      <c r="HI15" s="0"/>
      <c r="HJ15" s="0"/>
      <c r="HK15" s="0"/>
      <c r="HL15" s="0"/>
      <c r="HM15" s="0"/>
      <c r="HN15" s="0"/>
      <c r="HO15" s="0"/>
      <c r="HP15" s="0"/>
      <c r="HQ15" s="0"/>
      <c r="HR15" s="0"/>
      <c r="HS15" s="0"/>
      <c r="HT15" s="0"/>
      <c r="HU15" s="0"/>
      <c r="HV15" s="0"/>
      <c r="HW15" s="0"/>
      <c r="HX15" s="0"/>
      <c r="HY15" s="0"/>
      <c r="HZ15" s="0"/>
      <c r="IA15" s="0"/>
      <c r="IB15" s="0"/>
      <c r="IC15" s="0"/>
      <c r="ID15" s="0"/>
      <c r="IE15" s="0"/>
      <c r="IF15" s="0"/>
      <c r="IG15" s="0"/>
      <c r="IH15" s="0"/>
      <c r="II15" s="0"/>
      <c r="IJ15" s="0"/>
      <c r="IK15" s="0"/>
      <c r="IL15" s="0"/>
      <c r="IM15" s="0"/>
      <c r="IN15" s="0"/>
      <c r="IO15" s="0"/>
      <c r="IP15" s="0"/>
      <c r="IQ15" s="0"/>
      <c r="IR15" s="0"/>
      <c r="IS15" s="0"/>
      <c r="IT15" s="0"/>
      <c r="IU15" s="0"/>
      <c r="IV15" s="0"/>
      <c r="IW15" s="0"/>
    </row>
    <row r="16" customFormat="false" ht="38.25" hidden="false" customHeight="true" outlineLevel="0" collapsed="false">
      <c r="A16" s="0"/>
      <c r="B16" s="273" t="s">
        <v>416</v>
      </c>
      <c r="C16" s="0"/>
      <c r="D16" s="0"/>
      <c r="E16" s="0"/>
      <c r="F16" s="0"/>
      <c r="G16" s="0"/>
      <c r="H16" s="0"/>
      <c r="I16" s="0"/>
      <c r="J16" s="0"/>
      <c r="K16" s="0"/>
      <c r="L16" s="0"/>
      <c r="M16" s="0"/>
      <c r="N16" s="0"/>
      <c r="O16" s="0"/>
      <c r="P16" s="0"/>
      <c r="Q16" s="0"/>
      <c r="R16" s="0"/>
      <c r="S16" s="0"/>
      <c r="T16" s="0"/>
      <c r="U16" s="0"/>
      <c r="V16" s="0"/>
      <c r="W16" s="0"/>
      <c r="X16" s="0"/>
      <c r="Y16" s="0"/>
      <c r="Z16" s="0"/>
      <c r="AA16" s="0"/>
      <c r="AB16" s="0"/>
      <c r="AC16" s="0"/>
      <c r="AD16" s="0"/>
      <c r="AE16" s="0"/>
      <c r="AF16" s="0"/>
      <c r="AG16" s="0"/>
      <c r="AH16" s="0"/>
      <c r="AI16" s="0"/>
      <c r="AJ16" s="0"/>
      <c r="AK16" s="0"/>
      <c r="AL16" s="0"/>
      <c r="AM16" s="0"/>
      <c r="AN16" s="0"/>
      <c r="AO16" s="0"/>
      <c r="AP16" s="0"/>
      <c r="AQ16" s="0"/>
      <c r="AR16" s="0"/>
      <c r="AS16" s="0"/>
      <c r="AT16" s="0"/>
      <c r="AU16" s="0"/>
      <c r="AV16" s="0"/>
      <c r="AW16" s="0"/>
      <c r="AX16" s="0"/>
      <c r="AY16" s="0"/>
      <c r="AZ16" s="0"/>
      <c r="BA16" s="0"/>
      <c r="BB16" s="0"/>
      <c r="BC16" s="0"/>
      <c r="BD16" s="0"/>
      <c r="BE16" s="0"/>
      <c r="BF16" s="0"/>
      <c r="BG16" s="0"/>
      <c r="BH16" s="0"/>
      <c r="BI16" s="0"/>
      <c r="BJ16" s="0"/>
      <c r="BK16" s="0"/>
      <c r="BL16" s="0"/>
      <c r="BM16" s="0"/>
      <c r="BN16" s="0"/>
      <c r="BO16" s="0"/>
      <c r="BP16" s="0"/>
      <c r="BQ16" s="0"/>
      <c r="BR16" s="0"/>
      <c r="BS16" s="0"/>
      <c r="BT16" s="0"/>
      <c r="BU16" s="0"/>
      <c r="BV16" s="0"/>
      <c r="BW16" s="0"/>
      <c r="BX16" s="0"/>
      <c r="BY16" s="0"/>
      <c r="BZ16" s="0"/>
      <c r="CA16" s="0"/>
      <c r="CB16" s="0"/>
      <c r="CC16" s="0"/>
      <c r="CD16" s="0"/>
      <c r="CE16" s="0"/>
      <c r="CF16" s="0"/>
      <c r="CG16" s="0"/>
      <c r="CH16" s="0"/>
      <c r="CI16" s="0"/>
      <c r="CJ16" s="0"/>
      <c r="CK16" s="0"/>
      <c r="CL16" s="0"/>
      <c r="CM16" s="0"/>
      <c r="CN16" s="0"/>
      <c r="CO16" s="0"/>
      <c r="CP16" s="0"/>
      <c r="CQ16" s="0"/>
      <c r="CR16" s="0"/>
      <c r="CS16" s="0"/>
      <c r="CT16" s="0"/>
      <c r="CU16" s="0"/>
      <c r="CV16" s="0"/>
      <c r="CW16" s="0"/>
      <c r="CX16" s="0"/>
      <c r="CY16" s="0"/>
      <c r="CZ16" s="0"/>
      <c r="DA16" s="0"/>
      <c r="DB16" s="0"/>
      <c r="DC16" s="0"/>
      <c r="DD16" s="0"/>
      <c r="DE16" s="0"/>
      <c r="DF16" s="0"/>
      <c r="DG16" s="0"/>
      <c r="DH16" s="0"/>
      <c r="DI16" s="0"/>
      <c r="DJ16" s="0"/>
      <c r="DK16" s="0"/>
      <c r="DL16" s="0"/>
      <c r="DM16" s="0"/>
      <c r="DN16" s="0"/>
      <c r="DO16" s="0"/>
      <c r="DP16" s="0"/>
      <c r="DQ16" s="0"/>
      <c r="DR16" s="0"/>
      <c r="DS16" s="0"/>
      <c r="DT16" s="0"/>
      <c r="DU16" s="0"/>
      <c r="DV16" s="0"/>
      <c r="DW16" s="0"/>
      <c r="DX16" s="0"/>
      <c r="DY16" s="0"/>
      <c r="DZ16" s="0"/>
      <c r="EA16" s="0"/>
      <c r="EB16" s="0"/>
      <c r="EC16" s="0"/>
      <c r="ED16" s="0"/>
      <c r="EE16" s="0"/>
      <c r="EF16" s="0"/>
      <c r="EG16" s="0"/>
      <c r="EH16" s="0"/>
      <c r="EI16" s="0"/>
      <c r="EJ16" s="0"/>
      <c r="EK16" s="0"/>
      <c r="EL16" s="0"/>
      <c r="EM16" s="0"/>
      <c r="EN16" s="0"/>
      <c r="EO16" s="0"/>
      <c r="EP16" s="0"/>
      <c r="EQ16" s="0"/>
      <c r="ER16" s="0"/>
      <c r="ES16" s="0"/>
      <c r="ET16" s="0"/>
      <c r="EU16" s="0"/>
      <c r="EV16" s="0"/>
      <c r="EW16" s="0"/>
      <c r="EX16" s="0"/>
      <c r="EY16" s="0"/>
      <c r="EZ16" s="0"/>
      <c r="FA16" s="0"/>
      <c r="FB16" s="0"/>
      <c r="FC16" s="0"/>
      <c r="FD16" s="0"/>
      <c r="FE16" s="0"/>
      <c r="FF16" s="0"/>
      <c r="FG16" s="0"/>
      <c r="FH16" s="0"/>
      <c r="FI16" s="0"/>
      <c r="FJ16" s="0"/>
      <c r="FK16" s="0"/>
      <c r="FL16" s="0"/>
      <c r="FM16" s="0"/>
      <c r="FN16" s="0"/>
      <c r="FO16" s="0"/>
      <c r="FP16" s="0"/>
      <c r="FQ16" s="0"/>
      <c r="FR16" s="0"/>
      <c r="FS16" s="0"/>
      <c r="FT16" s="0"/>
      <c r="FU16" s="0"/>
      <c r="FV16" s="0"/>
      <c r="FW16" s="0"/>
      <c r="FX16" s="0"/>
      <c r="FY16" s="0"/>
      <c r="FZ16" s="0"/>
      <c r="GA16" s="0"/>
      <c r="GB16" s="0"/>
      <c r="GC16" s="0"/>
      <c r="GD16" s="0"/>
      <c r="GE16" s="0"/>
      <c r="GF16" s="0"/>
      <c r="GG16" s="0"/>
      <c r="GH16" s="0"/>
      <c r="GI16" s="0"/>
      <c r="GJ16" s="0"/>
      <c r="GK16" s="0"/>
      <c r="GL16" s="0"/>
      <c r="GM16" s="0"/>
      <c r="GN16" s="0"/>
      <c r="GO16" s="0"/>
      <c r="GP16" s="0"/>
      <c r="GQ16" s="0"/>
      <c r="GR16" s="0"/>
      <c r="GS16" s="0"/>
      <c r="GT16" s="0"/>
      <c r="GU16" s="0"/>
      <c r="GV16" s="0"/>
      <c r="GW16" s="0"/>
      <c r="GX16" s="0"/>
      <c r="GY16" s="0"/>
      <c r="GZ16" s="0"/>
      <c r="HA16" s="0"/>
      <c r="HB16" s="0"/>
      <c r="HC16" s="0"/>
      <c r="HD16" s="0"/>
      <c r="HE16" s="0"/>
      <c r="HF16" s="0"/>
      <c r="HG16" s="0"/>
      <c r="HH16" s="0"/>
      <c r="HI16" s="0"/>
      <c r="HJ16" s="0"/>
      <c r="HK16" s="0"/>
      <c r="HL16" s="0"/>
      <c r="HM16" s="0"/>
      <c r="HN16" s="0"/>
      <c r="HO16" s="0"/>
      <c r="HP16" s="0"/>
      <c r="HQ16" s="0"/>
      <c r="HR16" s="0"/>
      <c r="HS16" s="0"/>
      <c r="HT16" s="0"/>
      <c r="HU16" s="0"/>
      <c r="HV16" s="0"/>
      <c r="HW16" s="0"/>
      <c r="HX16" s="0"/>
      <c r="HY16" s="0"/>
      <c r="HZ16" s="0"/>
      <c r="IA16" s="0"/>
      <c r="IB16" s="0"/>
      <c r="IC16" s="0"/>
      <c r="ID16" s="0"/>
      <c r="IE16" s="0"/>
      <c r="IF16" s="0"/>
      <c r="IG16" s="0"/>
      <c r="IH16" s="0"/>
      <c r="II16" s="0"/>
      <c r="IJ16" s="0"/>
      <c r="IK16" s="0"/>
      <c r="IL16" s="0"/>
      <c r="IM16" s="0"/>
      <c r="IN16" s="0"/>
      <c r="IO16" s="0"/>
      <c r="IP16" s="0"/>
      <c r="IQ16" s="0"/>
      <c r="IR16" s="0"/>
      <c r="IS16" s="0"/>
      <c r="IT16" s="0"/>
      <c r="IU16" s="0"/>
      <c r="IV16" s="0"/>
      <c r="IW16" s="0"/>
    </row>
    <row r="17" customFormat="false" ht="5.1" hidden="false" customHeight="true" outlineLevel="0" collapsed="false">
      <c r="A17" s="0"/>
      <c r="B17" s="273"/>
      <c r="C17" s="0"/>
      <c r="D17" s="0"/>
      <c r="E17" s="0"/>
      <c r="F17" s="0"/>
      <c r="G17" s="0"/>
      <c r="H17" s="0"/>
      <c r="I17" s="0"/>
      <c r="J17" s="0"/>
      <c r="K17" s="0"/>
      <c r="L17" s="0"/>
      <c r="M17" s="0"/>
      <c r="N17" s="0"/>
      <c r="O17" s="0"/>
      <c r="P17" s="0"/>
      <c r="Q17" s="0"/>
      <c r="R17" s="0"/>
      <c r="S17" s="0"/>
      <c r="T17" s="0"/>
      <c r="U17" s="0"/>
      <c r="V17" s="0"/>
      <c r="W17" s="0"/>
      <c r="X17" s="0"/>
      <c r="Y17" s="0"/>
      <c r="Z17" s="0"/>
      <c r="AA17" s="0"/>
      <c r="AB17" s="0"/>
      <c r="AC17" s="0"/>
      <c r="AD17" s="0"/>
      <c r="AE17" s="0"/>
      <c r="AF17" s="0"/>
      <c r="AG17" s="0"/>
      <c r="AH17" s="0"/>
      <c r="AI17" s="0"/>
      <c r="AJ17" s="0"/>
      <c r="AK17" s="0"/>
      <c r="AL17" s="0"/>
      <c r="AM17" s="0"/>
      <c r="AN17" s="0"/>
      <c r="AO17" s="0"/>
      <c r="AP17" s="0"/>
      <c r="AQ17" s="0"/>
      <c r="AR17" s="0"/>
      <c r="AS17" s="0"/>
      <c r="AT17" s="0"/>
      <c r="AU17" s="0"/>
      <c r="AV17" s="0"/>
      <c r="AW17" s="0"/>
      <c r="AX17" s="0"/>
      <c r="AY17" s="0"/>
      <c r="AZ17" s="0"/>
      <c r="BA17" s="0"/>
      <c r="BB17" s="0"/>
      <c r="BC17" s="0"/>
      <c r="BD17" s="0"/>
      <c r="BE17" s="0"/>
      <c r="BF17" s="0"/>
      <c r="BG17" s="0"/>
      <c r="BH17" s="0"/>
      <c r="BI17" s="0"/>
      <c r="BJ17" s="0"/>
      <c r="BK17" s="0"/>
      <c r="BL17" s="0"/>
      <c r="BM17" s="0"/>
      <c r="BN17" s="0"/>
      <c r="BO17" s="0"/>
      <c r="BP17" s="0"/>
      <c r="BQ17" s="0"/>
      <c r="BR17" s="0"/>
      <c r="BS17" s="0"/>
      <c r="BT17" s="0"/>
      <c r="BU17" s="0"/>
      <c r="BV17" s="0"/>
      <c r="BW17" s="0"/>
      <c r="BX17" s="0"/>
      <c r="BY17" s="0"/>
      <c r="BZ17" s="0"/>
      <c r="CA17" s="0"/>
      <c r="CB17" s="0"/>
      <c r="CC17" s="0"/>
      <c r="CD17" s="0"/>
      <c r="CE17" s="0"/>
      <c r="CF17" s="0"/>
      <c r="CG17" s="0"/>
      <c r="CH17" s="0"/>
      <c r="CI17" s="0"/>
      <c r="CJ17" s="0"/>
      <c r="CK17" s="0"/>
      <c r="CL17" s="0"/>
      <c r="CM17" s="0"/>
      <c r="CN17" s="0"/>
      <c r="CO17" s="0"/>
      <c r="CP17" s="0"/>
      <c r="CQ17" s="0"/>
      <c r="CR17" s="0"/>
      <c r="CS17" s="0"/>
      <c r="CT17" s="0"/>
      <c r="CU17" s="0"/>
      <c r="CV17" s="0"/>
      <c r="CW17" s="0"/>
      <c r="CX17" s="0"/>
      <c r="CY17" s="0"/>
      <c r="CZ17" s="0"/>
      <c r="DA17" s="0"/>
      <c r="DB17" s="0"/>
      <c r="DC17" s="0"/>
      <c r="DD17" s="0"/>
      <c r="DE17" s="0"/>
      <c r="DF17" s="0"/>
      <c r="DG17" s="0"/>
      <c r="DH17" s="0"/>
      <c r="DI17" s="0"/>
      <c r="DJ17" s="0"/>
      <c r="DK17" s="0"/>
      <c r="DL17" s="0"/>
      <c r="DM17" s="0"/>
      <c r="DN17" s="0"/>
      <c r="DO17" s="0"/>
      <c r="DP17" s="0"/>
      <c r="DQ17" s="0"/>
      <c r="DR17" s="0"/>
      <c r="DS17" s="0"/>
      <c r="DT17" s="0"/>
      <c r="DU17" s="0"/>
      <c r="DV17" s="0"/>
      <c r="DW17" s="0"/>
      <c r="DX17" s="0"/>
      <c r="DY17" s="0"/>
      <c r="DZ17" s="0"/>
      <c r="EA17" s="0"/>
      <c r="EB17" s="0"/>
      <c r="EC17" s="0"/>
      <c r="ED17" s="0"/>
      <c r="EE17" s="0"/>
      <c r="EF17" s="0"/>
      <c r="EG17" s="0"/>
      <c r="EH17" s="0"/>
      <c r="EI17" s="0"/>
      <c r="EJ17" s="0"/>
      <c r="EK17" s="0"/>
      <c r="EL17" s="0"/>
      <c r="EM17" s="0"/>
      <c r="EN17" s="0"/>
      <c r="EO17" s="0"/>
      <c r="EP17" s="0"/>
      <c r="EQ17" s="0"/>
      <c r="ER17" s="0"/>
      <c r="ES17" s="0"/>
      <c r="ET17" s="0"/>
      <c r="EU17" s="0"/>
      <c r="EV17" s="0"/>
      <c r="EW17" s="0"/>
      <c r="EX17" s="0"/>
      <c r="EY17" s="0"/>
      <c r="EZ17" s="0"/>
      <c r="FA17" s="0"/>
      <c r="FB17" s="0"/>
      <c r="FC17" s="0"/>
      <c r="FD17" s="0"/>
      <c r="FE17" s="0"/>
      <c r="FF17" s="0"/>
      <c r="FG17" s="0"/>
      <c r="FH17" s="0"/>
      <c r="FI17" s="0"/>
      <c r="FJ17" s="0"/>
      <c r="FK17" s="0"/>
      <c r="FL17" s="0"/>
      <c r="FM17" s="0"/>
      <c r="FN17" s="0"/>
      <c r="FO17" s="0"/>
      <c r="FP17" s="0"/>
      <c r="FQ17" s="0"/>
      <c r="FR17" s="0"/>
      <c r="FS17" s="0"/>
      <c r="FT17" s="0"/>
      <c r="FU17" s="0"/>
      <c r="FV17" s="0"/>
      <c r="FW17" s="0"/>
      <c r="FX17" s="0"/>
      <c r="FY17" s="0"/>
      <c r="FZ17" s="0"/>
      <c r="GA17" s="0"/>
      <c r="GB17" s="0"/>
      <c r="GC17" s="0"/>
      <c r="GD17" s="0"/>
      <c r="GE17" s="0"/>
      <c r="GF17" s="0"/>
      <c r="GG17" s="0"/>
      <c r="GH17" s="0"/>
      <c r="GI17" s="0"/>
      <c r="GJ17" s="0"/>
      <c r="GK17" s="0"/>
      <c r="GL17" s="0"/>
      <c r="GM17" s="0"/>
      <c r="GN17" s="0"/>
      <c r="GO17" s="0"/>
      <c r="GP17" s="0"/>
      <c r="GQ17" s="0"/>
      <c r="GR17" s="0"/>
      <c r="GS17" s="0"/>
      <c r="GT17" s="0"/>
      <c r="GU17" s="0"/>
      <c r="GV17" s="0"/>
      <c r="GW17" s="0"/>
      <c r="GX17" s="0"/>
      <c r="GY17" s="0"/>
      <c r="GZ17" s="0"/>
      <c r="HA17" s="0"/>
      <c r="HB17" s="0"/>
      <c r="HC17" s="0"/>
      <c r="HD17" s="0"/>
      <c r="HE17" s="0"/>
      <c r="HF17" s="0"/>
      <c r="HG17" s="0"/>
      <c r="HH17" s="0"/>
      <c r="HI17" s="0"/>
      <c r="HJ17" s="0"/>
      <c r="HK17" s="0"/>
      <c r="HL17" s="0"/>
      <c r="HM17" s="0"/>
      <c r="HN17" s="0"/>
      <c r="HO17" s="0"/>
      <c r="HP17" s="0"/>
      <c r="HQ17" s="0"/>
      <c r="HR17" s="0"/>
      <c r="HS17" s="0"/>
      <c r="HT17" s="0"/>
      <c r="HU17" s="0"/>
      <c r="HV17" s="0"/>
      <c r="HW17" s="0"/>
      <c r="HX17" s="0"/>
      <c r="HY17" s="0"/>
      <c r="HZ17" s="0"/>
      <c r="IA17" s="0"/>
      <c r="IB17" s="0"/>
      <c r="IC17" s="0"/>
      <c r="ID17" s="0"/>
      <c r="IE17" s="0"/>
      <c r="IF17" s="0"/>
      <c r="IG17" s="0"/>
      <c r="IH17" s="0"/>
      <c r="II17" s="0"/>
      <c r="IJ17" s="0"/>
      <c r="IK17" s="0"/>
      <c r="IL17" s="0"/>
      <c r="IM17" s="0"/>
      <c r="IN17" s="0"/>
      <c r="IO17" s="0"/>
      <c r="IP17" s="0"/>
      <c r="IQ17" s="0"/>
      <c r="IR17" s="0"/>
      <c r="IS17" s="0"/>
      <c r="IT17" s="0"/>
      <c r="IU17" s="0"/>
      <c r="IV17" s="0"/>
      <c r="IW17" s="0"/>
    </row>
    <row r="18" s="275" customFormat="true" ht="41.25" hidden="false" customHeight="true" outlineLevel="0" collapsed="false">
      <c r="A18" s="274"/>
      <c r="B18" s="273" t="s">
        <v>417</v>
      </c>
      <c r="C18" s="274"/>
    </row>
    <row r="19" customFormat="false" ht="5.1" hidden="false" customHeight="true" outlineLevel="0" collapsed="false">
      <c r="B19" s="273"/>
    </row>
    <row r="20" customFormat="false" ht="38.25" hidden="false" customHeight="true" outlineLevel="0" collapsed="false">
      <c r="B20" s="273" t="s">
        <v>418</v>
      </c>
    </row>
    <row r="21" customFormat="false" ht="5.1" hidden="false" customHeight="true" outlineLevel="0" collapsed="false">
      <c r="B21" s="273"/>
    </row>
    <row r="22" customFormat="false" ht="38.25" hidden="false" customHeight="true" outlineLevel="0" collapsed="false">
      <c r="B22" s="273" t="s">
        <v>419</v>
      </c>
    </row>
    <row r="23" customFormat="false" ht="5.1" hidden="false" customHeight="true" outlineLevel="0" collapsed="false">
      <c r="B23" s="273"/>
    </row>
    <row r="24" customFormat="false" ht="65.25" hidden="false" customHeight="true" outlineLevel="0" collapsed="false">
      <c r="B24" s="273" t="s">
        <v>420</v>
      </c>
    </row>
    <row r="25" customFormat="false" ht="5.1" hidden="false" customHeight="true" outlineLevel="0" collapsed="false">
      <c r="B25" s="273"/>
    </row>
    <row r="26" customFormat="false" ht="12.75" hidden="false" customHeight="true" outlineLevel="0" collapsed="false">
      <c r="B26" s="273" t="s">
        <v>421</v>
      </c>
    </row>
    <row r="27" customFormat="false" ht="5.1" hidden="false" customHeight="true" outlineLevel="0" collapsed="false">
      <c r="B27" s="273"/>
    </row>
    <row r="28" customFormat="false" ht="15.75" hidden="false" customHeight="true" outlineLevel="0" collapsed="false">
      <c r="B28" s="273" t="s">
        <v>422</v>
      </c>
    </row>
    <row r="29" customFormat="false" ht="5.1" hidden="false" customHeight="true" outlineLevel="0" collapsed="false">
      <c r="B29" s="273"/>
    </row>
    <row r="30" customFormat="false" ht="38.25" hidden="false" customHeight="true" outlineLevel="0" collapsed="false">
      <c r="B30" s="273" t="s">
        <v>423</v>
      </c>
    </row>
    <row r="31" customFormat="false" ht="5.1" hidden="false" customHeight="true" outlineLevel="0" collapsed="false">
      <c r="B31" s="273"/>
    </row>
    <row r="32" customFormat="false" ht="25.5" hidden="false" customHeight="true" outlineLevel="0" collapsed="false">
      <c r="B32" s="273" t="s">
        <v>424</v>
      </c>
    </row>
    <row r="33" customFormat="false" ht="5.1" hidden="false" customHeight="true" outlineLevel="0" collapsed="false">
      <c r="B33" s="276"/>
    </row>
    <row r="34" customFormat="false" ht="15.75" hidden="false" customHeight="true" outlineLevel="0" collapsed="false">
      <c r="B34" s="277"/>
    </row>
    <row r="35" customFormat="false" ht="20.1" hidden="false" customHeight="true" outlineLevel="0" collapsed="false">
      <c r="B35" s="278" t="s">
        <v>425</v>
      </c>
    </row>
    <row r="36" customFormat="false" ht="5.1" hidden="false" customHeight="true" outlineLevel="0" collapsed="false">
      <c r="B36" s="279"/>
    </row>
    <row r="37" customFormat="false" ht="15.75" hidden="false" customHeight="true" outlineLevel="0" collapsed="false">
      <c r="B37" s="279" t="s">
        <v>426</v>
      </c>
    </row>
    <row r="38" customFormat="false" ht="5.1" hidden="false" customHeight="true" outlineLevel="0" collapsed="false">
      <c r="B38" s="279"/>
    </row>
    <row r="39" customFormat="false" ht="25.5" hidden="false" customHeight="true" outlineLevel="0" collapsed="false">
      <c r="B39" s="279" t="s">
        <v>427</v>
      </c>
    </row>
    <row r="40" customFormat="false" ht="5.1" hidden="false" customHeight="true" outlineLevel="0" collapsed="false">
      <c r="B40" s="279"/>
    </row>
    <row r="41" customFormat="false" ht="15.75" hidden="false" customHeight="true" outlineLevel="0" collapsed="false">
      <c r="B41" s="279" t="s">
        <v>428</v>
      </c>
    </row>
    <row r="42" customFormat="false" ht="5.1" hidden="false" customHeight="true" outlineLevel="0" collapsed="false">
      <c r="B42" s="279"/>
    </row>
    <row r="43" customFormat="false" ht="15.75" hidden="false" customHeight="true" outlineLevel="0" collapsed="false">
      <c r="B43" s="279" t="s">
        <v>429</v>
      </c>
    </row>
    <row r="44" customFormat="false" ht="15.75" hidden="true" customHeight="true" outlineLevel="0" collapsed="false">
      <c r="B44" s="280"/>
    </row>
    <row r="45" customFormat="false" ht="15.75" hidden="true" customHeight="true" outlineLevel="0" collapsed="false">
      <c r="B45" s="277"/>
    </row>
    <row r="46" customFormat="false" ht="15.75" hidden="true" customHeight="true" outlineLevel="0" collapsed="false">
      <c r="B46" s="0"/>
    </row>
    <row r="47" customFormat="false" ht="15.75" hidden="true" customHeight="true" outlineLevel="0" collapsed="false">
      <c r="B47" s="0"/>
    </row>
    <row r="48" customFormat="false" ht="12.75" hidden="false" customHeight="true" outlineLevel="0" collapsed="false">
      <c r="B48" s="0"/>
    </row>
    <row r="49" customFormat="false" ht="12.75" hidden="false" customHeight="true" outlineLevel="0" collapsed="false">
      <c r="B49" s="0"/>
    </row>
    <row r="50" customFormat="false" ht="5.1" hidden="false" customHeight="true" outlineLevel="0" collapsed="false">
      <c r="B50" s="276"/>
    </row>
    <row r="51" customFormat="false" ht="15.75" hidden="false" customHeight="true" outlineLevel="0" collapsed="false">
      <c r="B51" s="277"/>
    </row>
  </sheetData>
  <sheetProtection sheet="true" objects="true" scenarios="true"/>
  <printOptions headings="false" gridLines="false" gridLinesSet="true" horizontalCentered="false" verticalCentered="false"/>
  <pageMargins left="0.559722222222222" right="0.320138888888889" top="0.420138888888889" bottom="0.420138888888889"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TotalTime>
  <Application>LibreOffice/5.1.3.2$Windows_x86 LibreOffice_project/644e4637d1d8544fd9f56425bd6cec110e49301b</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2002-01-24T04:03:21Z</dcterms:created>
  <dc:creator>Phillip Evans</dc:creator>
  <dc:description/>
  <cp:keywords>Phill</cp:keywords>
  <dc:language>nl-BE</dc:language>
  <cp:lastModifiedBy/>
  <cp:lastPrinted>2010-10-14T00:56:20Z</cp:lastPrinted>
  <dcterms:modified xsi:type="dcterms:W3CDTF">2016-08-07T23:51:37Z</dcterms:modified>
  <cp:revision>3</cp:revision>
  <dc:subject/>
  <dc:title/>
</cp:coreProperties>
</file>