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platon.uib.no\home\ost044\Bobba\"/>
    </mc:Choice>
  </mc:AlternateContent>
  <bookViews>
    <workbookView xWindow="0" yWindow="0" windowWidth="28800" windowHeight="1468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62913"/>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s="1"/>
  <c r="AC15" i="2"/>
  <c r="H16" i="2"/>
  <c r="J16" i="2"/>
  <c r="AA16" i="2"/>
  <c r="B16" i="2" s="1"/>
  <c r="AB16" i="2"/>
  <c r="AC16" i="2"/>
  <c r="H17" i="2"/>
  <c r="J17" i="2"/>
  <c r="AA17" i="2"/>
  <c r="AB17" i="2"/>
  <c r="B17" i="2"/>
  <c r="AC17" i="2"/>
  <c r="H18" i="2"/>
  <c r="J18" i="2"/>
  <c r="AA18" i="2"/>
  <c r="B18" i="2" s="1"/>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s="1"/>
  <c r="AC23" i="2"/>
  <c r="H24" i="2"/>
  <c r="J24" i="2"/>
  <c r="AA24" i="2"/>
  <c r="B24" i="2" s="1"/>
  <c r="AB24" i="2"/>
  <c r="AC24" i="2"/>
  <c r="H25" i="2"/>
  <c r="J25" i="2"/>
  <c r="AA25" i="2"/>
  <c r="AB25" i="2"/>
  <c r="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s="1"/>
  <c r="AC31" i="2"/>
  <c r="H32" i="2"/>
  <c r="J32" i="2"/>
  <c r="AA32" i="2"/>
  <c r="B32" i="2" s="1"/>
  <c r="AB32" i="2"/>
  <c r="AC32" i="2"/>
  <c r="H33" i="2"/>
  <c r="J33" i="2"/>
  <c r="AA33" i="2"/>
  <c r="AB33" i="2"/>
  <c r="B33" i="2"/>
  <c r="AC33" i="2"/>
  <c r="H34" i="2"/>
  <c r="J34" i="2"/>
  <c r="AA34" i="2"/>
  <c r="B34" i="2" s="1"/>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s="1"/>
  <c r="AC39" i="2"/>
  <c r="H40" i="2"/>
  <c r="J40" i="2"/>
  <c r="AA40" i="2"/>
  <c r="B40" i="2" s="1"/>
  <c r="AB40" i="2"/>
  <c r="AC40" i="2"/>
  <c r="H41" i="2"/>
  <c r="J41" i="2"/>
  <c r="AA41" i="2"/>
  <c r="AB41" i="2"/>
  <c r="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s="1"/>
  <c r="AC47" i="2"/>
  <c r="H48" i="2"/>
  <c r="J48" i="2"/>
  <c r="AA48" i="2"/>
  <c r="B48" i="2" s="1"/>
  <c r="AB48" i="2"/>
  <c r="AC48" i="2"/>
  <c r="H49" i="2"/>
  <c r="J49" i="2"/>
  <c r="AA49" i="2"/>
  <c r="AB49" i="2"/>
  <c r="B49" i="2"/>
  <c r="AC49" i="2"/>
  <c r="H50" i="2"/>
  <c r="J50" i="2"/>
  <c r="AA50" i="2"/>
  <c r="B50" i="2" s="1"/>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s="1"/>
  <c r="AC55" i="2"/>
  <c r="H56" i="2"/>
  <c r="J56" i="2"/>
  <c r="AA56" i="2"/>
  <c r="B56" i="2" s="1"/>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s="1"/>
  <c r="AC63" i="2"/>
  <c r="H64" i="2"/>
  <c r="J64" i="2"/>
  <c r="AA64" i="2"/>
  <c r="B64" i="2" s="1"/>
  <c r="AB64" i="2"/>
  <c r="AC64" i="2"/>
  <c r="H65" i="2"/>
  <c r="J65" i="2"/>
  <c r="AA65" i="2"/>
  <c r="AB65" i="2"/>
  <c r="B65" i="2"/>
  <c r="AC65" i="2"/>
  <c r="H66" i="2"/>
  <c r="J66" i="2"/>
  <c r="AA66" i="2"/>
  <c r="B66" i="2" s="1"/>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s="1"/>
  <c r="AC71" i="2"/>
  <c r="H72" i="2"/>
  <c r="J72" i="2"/>
  <c r="AA72" i="2"/>
  <c r="B72" i="2" s="1"/>
  <c r="AB72" i="2"/>
  <c r="AC72" i="2"/>
  <c r="H73" i="2"/>
  <c r="J73" i="2"/>
  <c r="AA73" i="2"/>
  <c r="AB73" i="2"/>
  <c r="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AB78" i="2"/>
  <c r="AC78" i="2"/>
  <c r="H79" i="2"/>
  <c r="J79" i="2"/>
  <c r="AA79" i="2"/>
  <c r="AB79" i="2"/>
  <c r="B79" i="2" s="1"/>
  <c r="AC79" i="2"/>
  <c r="H80" i="2"/>
  <c r="J80" i="2"/>
  <c r="AA80" i="2"/>
  <c r="B80" i="2" s="1"/>
  <c r="AB80" i="2"/>
  <c r="AC80" i="2"/>
  <c r="H81" i="2"/>
  <c r="J81" i="2"/>
  <c r="AA81" i="2"/>
  <c r="AB81" i="2"/>
  <c r="B81" i="2"/>
  <c r="AC81" i="2"/>
  <c r="H82" i="2"/>
  <c r="J82" i="2"/>
  <c r="AA82" i="2"/>
  <c r="B82" i="2" s="1"/>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s="1"/>
  <c r="AC87" i="2"/>
  <c r="H88" i="2"/>
  <c r="J88" i="2"/>
  <c r="AA88" i="2"/>
  <c r="B88" i="2" s="1"/>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s="1"/>
  <c r="AC95" i="2"/>
  <c r="H96" i="2"/>
  <c r="J96" i="2"/>
  <c r="AA96" i="2"/>
  <c r="B96" i="2" s="1"/>
  <c r="AB96" i="2"/>
  <c r="AC96" i="2"/>
  <c r="H97" i="2"/>
  <c r="J97" i="2"/>
  <c r="AA97" i="2"/>
  <c r="AB97" i="2"/>
  <c r="B97" i="2"/>
  <c r="AC97" i="2"/>
  <c r="H98" i="2"/>
  <c r="J98" i="2"/>
  <c r="AA98" i="2"/>
  <c r="B98" i="2" s="1"/>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s="1"/>
  <c r="AC103" i="2"/>
  <c r="H104" i="2"/>
  <c r="J104" i="2"/>
  <c r="AA104" i="2"/>
  <c r="B104" i="2" s="1"/>
  <c r="AB104" i="2"/>
  <c r="AC104" i="2"/>
  <c r="H105" i="2"/>
  <c r="J105" i="2"/>
  <c r="AA105" i="2"/>
  <c r="AB105" i="2"/>
  <c r="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B112" i="2" s="1"/>
  <c r="AB112" i="2"/>
  <c r="AC112" i="2"/>
  <c r="H113" i="2"/>
  <c r="J113" i="2"/>
  <c r="AA113" i="2"/>
  <c r="AB113" i="2"/>
  <c r="B113" i="2"/>
  <c r="AC113" i="2"/>
  <c r="H114" i="2"/>
  <c r="J114" i="2"/>
  <c r="AA114" i="2"/>
  <c r="B114" i="2" s="1"/>
  <c r="AB114" i="2"/>
  <c r="AC114" i="2"/>
  <c r="H115" i="2"/>
  <c r="J115" i="2"/>
  <c r="AA115" i="2"/>
  <c r="B115" i="2" s="1"/>
  <c r="AB115" i="2"/>
  <c r="AC115" i="2"/>
  <c r="H116" i="2"/>
  <c r="J116" i="2"/>
  <c r="AA116" i="2"/>
  <c r="AB116" i="2"/>
  <c r="AC116" i="2"/>
  <c r="H117" i="2"/>
  <c r="J117" i="2"/>
  <c r="AA117" i="2"/>
  <c r="B117" i="2" s="1"/>
  <c r="AB117" i="2"/>
  <c r="AC117" i="2"/>
  <c r="H118" i="2"/>
  <c r="J118" i="2"/>
  <c r="AA118" i="2"/>
  <c r="AB118" i="2"/>
  <c r="AC118" i="2"/>
  <c r="H119" i="2"/>
  <c r="J119" i="2"/>
  <c r="AA119" i="2"/>
  <c r="AB119" i="2"/>
  <c r="B119" i="2" s="1"/>
  <c r="AC119" i="2"/>
  <c r="H120" i="2"/>
  <c r="J120" i="2"/>
  <c r="AA120" i="2"/>
  <c r="B120" i="2" s="1"/>
  <c r="AB120" i="2"/>
  <c r="AC120" i="2"/>
  <c r="H121" i="2"/>
  <c r="J121" i="2"/>
  <c r="AA121" i="2"/>
  <c r="AB121" i="2"/>
  <c r="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AB127" i="2"/>
  <c r="B127" i="2" s="1"/>
  <c r="AC127" i="2"/>
  <c r="H128" i="2"/>
  <c r="J128" i="2"/>
  <c r="AA128" i="2"/>
  <c r="B128" i="2" s="1"/>
  <c r="AB128" i="2"/>
  <c r="AC128" i="2"/>
  <c r="H129" i="2"/>
  <c r="J129" i="2"/>
  <c r="AA129" i="2"/>
  <c r="AB129" i="2"/>
  <c r="B129" i="2"/>
  <c r="AC129" i="2"/>
  <c r="H130" i="2"/>
  <c r="J130" i="2"/>
  <c r="AA130" i="2"/>
  <c r="B130" i="2" s="1"/>
  <c r="AB130" i="2"/>
  <c r="AC130" i="2"/>
  <c r="H131" i="2"/>
  <c r="J131" i="2"/>
  <c r="AA131" i="2"/>
  <c r="B131" i="2" s="1"/>
  <c r="AB131" i="2"/>
  <c r="AC131" i="2"/>
  <c r="H132" i="2"/>
  <c r="J132" i="2"/>
  <c r="AA132" i="2"/>
  <c r="AB132" i="2"/>
  <c r="AC132" i="2"/>
  <c r="H133" i="2"/>
  <c r="J133" i="2"/>
  <c r="AA133" i="2"/>
  <c r="B133" i="2" s="1"/>
  <c r="AB133" i="2"/>
  <c r="AC133" i="2"/>
  <c r="H134" i="2"/>
  <c r="J134" i="2"/>
  <c r="AA134" i="2"/>
  <c r="AB134" i="2"/>
  <c r="AC134" i="2"/>
  <c r="H135" i="2"/>
  <c r="J135" i="2"/>
  <c r="AA135" i="2"/>
  <c r="AB135" i="2"/>
  <c r="B135" i="2" s="1"/>
  <c r="AC135" i="2"/>
  <c r="H136" i="2"/>
  <c r="J136" i="2"/>
  <c r="AA136" i="2"/>
  <c r="B136" i="2" s="1"/>
  <c r="AB136" i="2"/>
  <c r="AC136" i="2"/>
  <c r="H137" i="2"/>
  <c r="J137" i="2"/>
  <c r="AA137" i="2"/>
  <c r="AB137" i="2"/>
  <c r="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AB143" i="2"/>
  <c r="B143" i="2" s="1"/>
  <c r="AC143" i="2"/>
  <c r="H144" i="2"/>
  <c r="J144" i="2"/>
  <c r="AA144" i="2"/>
  <c r="B144" i="2" s="1"/>
  <c r="AB144" i="2"/>
  <c r="AC144" i="2"/>
  <c r="H145" i="2"/>
  <c r="J145" i="2"/>
  <c r="AA145" i="2"/>
  <c r="AB145" i="2"/>
  <c r="B145" i="2"/>
  <c r="AC145" i="2"/>
  <c r="H146" i="2"/>
  <c r="J146" i="2"/>
  <c r="AA146" i="2"/>
  <c r="B146" i="2" s="1"/>
  <c r="AB146" i="2"/>
  <c r="AC146" i="2"/>
  <c r="H147" i="2"/>
  <c r="J147" i="2"/>
  <c r="AA147" i="2"/>
  <c r="B147" i="2" s="1"/>
  <c r="AB147" i="2"/>
  <c r="AC147" i="2"/>
  <c r="H148" i="2"/>
  <c r="J148" i="2"/>
  <c r="AA148" i="2"/>
  <c r="AB148" i="2"/>
  <c r="AC148" i="2"/>
  <c r="H149" i="2"/>
  <c r="J149" i="2"/>
  <c r="AA149" i="2"/>
  <c r="B149" i="2" s="1"/>
  <c r="AB149" i="2"/>
  <c r="AC149" i="2"/>
  <c r="H150" i="2"/>
  <c r="J150" i="2"/>
  <c r="AA150" i="2"/>
  <c r="AB150" i="2"/>
  <c r="AC150" i="2"/>
  <c r="H151" i="2"/>
  <c r="J151" i="2"/>
  <c r="AA151" i="2"/>
  <c r="AB151" i="2"/>
  <c r="B151" i="2" s="1"/>
  <c r="AC151" i="2"/>
  <c r="H152" i="2"/>
  <c r="J152" i="2"/>
  <c r="AA152" i="2"/>
  <c r="B152" i="2" s="1"/>
  <c r="AB152" i="2"/>
  <c r="AC152" i="2"/>
  <c r="H153" i="2"/>
  <c r="J153" i="2"/>
  <c r="AA153" i="2"/>
  <c r="AB153" i="2"/>
  <c r="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AB159" i="2"/>
  <c r="B159" i="2" s="1"/>
  <c r="AC159" i="2"/>
  <c r="H160" i="2"/>
  <c r="J160" i="2"/>
  <c r="AA160" i="2"/>
  <c r="B160" i="2" s="1"/>
  <c r="AB160" i="2"/>
  <c r="AC160" i="2"/>
  <c r="H161" i="2"/>
  <c r="J161" i="2"/>
  <c r="AA161" i="2"/>
  <c r="AB161" i="2"/>
  <c r="B161" i="2"/>
  <c r="AC161" i="2"/>
  <c r="H162" i="2"/>
  <c r="J162" i="2"/>
  <c r="AA162" i="2"/>
  <c r="B162" i="2" s="1"/>
  <c r="AB162" i="2"/>
  <c r="AC162" i="2"/>
  <c r="H163" i="2"/>
  <c r="J163" i="2"/>
  <c r="AA163" i="2"/>
  <c r="B163" i="2" s="1"/>
  <c r="AB163" i="2"/>
  <c r="AC163" i="2"/>
  <c r="H164" i="2"/>
  <c r="J164" i="2"/>
  <c r="AA164" i="2"/>
  <c r="AB164" i="2"/>
  <c r="AC164" i="2"/>
  <c r="H165" i="2"/>
  <c r="J165" i="2"/>
  <c r="AA165" i="2"/>
  <c r="B165" i="2" s="1"/>
  <c r="AB165" i="2"/>
  <c r="AC165" i="2"/>
  <c r="H166" i="2"/>
  <c r="J166" i="2"/>
  <c r="AA166" i="2"/>
  <c r="AB166" i="2"/>
  <c r="AC166" i="2"/>
  <c r="H167" i="2"/>
  <c r="J167" i="2"/>
  <c r="AA167" i="2"/>
  <c r="AB167" i="2"/>
  <c r="B167" i="2" s="1"/>
  <c r="AC167" i="2"/>
  <c r="H168" i="2"/>
  <c r="J168" i="2"/>
  <c r="AA168" i="2"/>
  <c r="B168" i="2" s="1"/>
  <c r="AB168" i="2"/>
  <c r="AC168" i="2"/>
  <c r="H169" i="2"/>
  <c r="J169" i="2"/>
  <c r="AA169" i="2"/>
  <c r="AB169" i="2"/>
  <c r="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AB175" i="2"/>
  <c r="B175" i="2" s="1"/>
  <c r="AC175" i="2"/>
  <c r="H176" i="2"/>
  <c r="J176" i="2"/>
  <c r="AA176" i="2"/>
  <c r="B176" i="2" s="1"/>
  <c r="AB176" i="2"/>
  <c r="AC176" i="2"/>
  <c r="H177" i="2"/>
  <c r="J177" i="2"/>
  <c r="AA177" i="2"/>
  <c r="AB177" i="2"/>
  <c r="B177" i="2"/>
  <c r="AC177" i="2"/>
  <c r="H178" i="2"/>
  <c r="J178" i="2"/>
  <c r="AA178" i="2"/>
  <c r="B178" i="2" s="1"/>
  <c r="AB178" i="2"/>
  <c r="AC178" i="2"/>
  <c r="H179" i="2"/>
  <c r="J179" i="2"/>
  <c r="AA179" i="2"/>
  <c r="B179" i="2" s="1"/>
  <c r="AB179" i="2"/>
  <c r="AC179" i="2"/>
  <c r="H180" i="2"/>
  <c r="J180" i="2"/>
  <c r="AA180" i="2"/>
  <c r="AB180" i="2"/>
  <c r="AC180" i="2"/>
  <c r="H181" i="2"/>
  <c r="J181" i="2"/>
  <c r="AA181" i="2"/>
  <c r="B181" i="2" s="1"/>
  <c r="AB181" i="2"/>
  <c r="AC181" i="2"/>
  <c r="H182" i="2"/>
  <c r="J182" i="2"/>
  <c r="AA182" i="2"/>
  <c r="AB182" i="2"/>
  <c r="AC182" i="2"/>
  <c r="H183" i="2"/>
  <c r="J183" i="2"/>
  <c r="AA183" i="2"/>
  <c r="AB183" i="2"/>
  <c r="B183" i="2" s="1"/>
  <c r="AC183" i="2"/>
  <c r="H184" i="2"/>
  <c r="J184" i="2"/>
  <c r="AA184" i="2"/>
  <c r="B184" i="2" s="1"/>
  <c r="AB184" i="2"/>
  <c r="AC184" i="2"/>
  <c r="H185" i="2"/>
  <c r="J185" i="2"/>
  <c r="AA185" i="2"/>
  <c r="AB185" i="2"/>
  <c r="B185" i="2"/>
  <c r="AC185" i="2"/>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AB190" i="2"/>
  <c r="AC190" i="2"/>
  <c r="H191" i="2"/>
  <c r="J191" i="2"/>
  <c r="AA191" i="2"/>
  <c r="AB191" i="2"/>
  <c r="B191" i="2" s="1"/>
  <c r="AC191" i="2"/>
  <c r="H192" i="2"/>
  <c r="J192" i="2"/>
  <c r="AA192" i="2"/>
  <c r="B192" i="2" s="1"/>
  <c r="AB192" i="2"/>
  <c r="AC192" i="2"/>
  <c r="H193" i="2"/>
  <c r="J193" i="2"/>
  <c r="AA193" i="2"/>
  <c r="AB193" i="2"/>
  <c r="B193" i="2"/>
  <c r="AC193" i="2"/>
  <c r="H194" i="2"/>
  <c r="J194" i="2"/>
  <c r="AA194" i="2"/>
  <c r="B194" i="2" s="1"/>
  <c r="AB194" i="2"/>
  <c r="AC194" i="2"/>
  <c r="H195" i="2"/>
  <c r="J195" i="2"/>
  <c r="AA195" i="2"/>
  <c r="B195" i="2" s="1"/>
  <c r="AB195" i="2"/>
  <c r="AC195" i="2"/>
  <c r="H196" i="2"/>
  <c r="J196" i="2"/>
  <c r="AA196" i="2"/>
  <c r="AB196" i="2"/>
  <c r="AC196" i="2"/>
  <c r="H197" i="2"/>
  <c r="J197" i="2"/>
  <c r="AA197" i="2"/>
  <c r="B197" i="2" s="1"/>
  <c r="AB197" i="2"/>
  <c r="AC197" i="2"/>
  <c r="H198" i="2"/>
  <c r="J198" i="2"/>
  <c r="AA198" i="2"/>
  <c r="AB198" i="2"/>
  <c r="AC198" i="2"/>
  <c r="H199" i="2"/>
  <c r="J199" i="2"/>
  <c r="AA199" i="2"/>
  <c r="AB199" i="2"/>
  <c r="B199" i="2" s="1"/>
  <c r="AC199" i="2"/>
  <c r="H200" i="2"/>
  <c r="J200" i="2"/>
  <c r="AA200" i="2"/>
  <c r="B200" i="2" s="1"/>
  <c r="AB200" i="2"/>
  <c r="AC200" i="2"/>
  <c r="H201" i="2"/>
  <c r="J201" i="2"/>
  <c r="AA201" i="2"/>
  <c r="AB201" i="2"/>
  <c r="B201" i="2"/>
  <c r="AC201" i="2"/>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AB206" i="2"/>
  <c r="AC206" i="2"/>
  <c r="AB3" i="4"/>
  <c r="AC3" i="4"/>
  <c r="AD3" i="4"/>
  <c r="AE3" i="4"/>
  <c r="J3" i="4" s="1"/>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Y24" i="4"/>
  <c r="AT16" i="4"/>
  <c r="I16" i="4"/>
  <c r="F16" i="4"/>
  <c r="X16" i="4"/>
  <c r="K16" i="4" s="1"/>
  <c r="AQ16" i="4"/>
  <c r="AU16" i="4"/>
  <c r="H16" i="4"/>
  <c r="E16" i="4"/>
  <c r="G16" i="4"/>
  <c r="AR18" i="4" l="1"/>
  <c r="H2" i="2"/>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J6" i="4"/>
  <c r="C2" i="2"/>
  <c r="J2"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I17" i="4"/>
  <c r="X17" i="4"/>
  <c r="K17" i="4" s="1"/>
  <c r="H17" i="4"/>
  <c r="AU17" i="4"/>
  <c r="G17" i="4"/>
  <c r="Y17" i="4"/>
  <c r="F17" i="4"/>
  <c r="AR17" i="4"/>
  <c r="AS17" i="4"/>
  <c r="J18" i="4"/>
  <c r="AD12" i="4"/>
  <c r="J12" i="4" s="1"/>
  <c r="H3" i="2"/>
  <c r="X24" i="4"/>
  <c r="BU2" i="4"/>
  <c r="J13" i="4"/>
  <c r="BU11" i="4"/>
  <c r="BT11" i="4" s="1"/>
  <c r="BU12" i="4"/>
  <c r="BU4" i="4"/>
  <c r="BU14" i="4"/>
  <c r="BU13" i="4"/>
  <c r="AQ18" i="4"/>
  <c r="E17" i="4"/>
  <c r="AU18" i="4"/>
  <c r="BU8" i="4"/>
  <c r="BU16" i="4"/>
  <c r="BT10" i="4"/>
  <c r="BW10" i="4" s="1"/>
  <c r="BU6" i="4"/>
  <c r="BU5" i="4"/>
  <c r="BU9" i="4"/>
  <c r="BW3" i="4"/>
  <c r="V24" i="4"/>
  <c r="V20" i="4"/>
  <c r="Y20" i="4" s="1"/>
  <c r="Y25" i="4" s="1"/>
  <c r="BW11" i="4" l="1"/>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F12" i="4"/>
  <c r="D3" i="4"/>
  <c r="T33" i="4" s="1"/>
  <c r="D4" i="4"/>
  <c r="T34" i="4" s="1"/>
  <c r="AQ11" i="4"/>
  <c r="T41" i="4"/>
  <c r="AU11" i="4" s="1"/>
  <c r="AR11" i="4"/>
  <c r="X11" i="4"/>
  <c r="AT11" i="4"/>
  <c r="AS11" i="4"/>
  <c r="D5" i="4"/>
  <c r="T35" i="4" s="1"/>
  <c r="H9" i="4" l="1"/>
  <c r="G14" i="4"/>
  <c r="T37"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BV3" i="4"/>
  <c r="AQ3" i="4"/>
  <c r="AS3" i="4"/>
  <c r="BV7" i="4"/>
  <c r="X3" i="4"/>
  <c r="E3" i="4" s="1"/>
  <c r="BV13" i="4"/>
  <c r="BV11" i="4"/>
  <c r="BV12" i="4"/>
  <c r="AR4" i="4"/>
  <c r="AQ4" i="4"/>
  <c r="AS4" i="4"/>
  <c r="AT4" i="4"/>
  <c r="X4" i="4"/>
  <c r="K4" i="4" s="1"/>
  <c r="AU4" i="4"/>
  <c r="Y4" i="4"/>
  <c r="F11" i="4"/>
  <c r="Y11" i="4"/>
  <c r="H11" i="4"/>
  <c r="E12" i="4"/>
  <c r="E14" i="4"/>
  <c r="F9" i="4"/>
  <c r="Y13" i="4"/>
  <c r="E13" i="4"/>
  <c r="AQ7" i="4"/>
  <c r="AS7" i="4"/>
  <c r="AR7" i="4"/>
  <c r="Y7" i="4"/>
  <c r="X7" i="4"/>
  <c r="K7" i="4" s="1"/>
  <c r="AU7" i="4"/>
  <c r="AT7" i="4"/>
  <c r="G11" i="4"/>
  <c r="AU9" i="4"/>
  <c r="BV4" i="4" l="1"/>
  <c r="BV9" i="4"/>
  <c r="BV6" i="4"/>
  <c r="BV10" i="4"/>
  <c r="I18" i="4" s="1"/>
  <c r="H5" i="4"/>
  <c r="BV5" i="4"/>
  <c r="I3" i="4" s="1"/>
  <c r="BV8" i="4"/>
  <c r="I7" i="4"/>
  <c r="H6" i="4"/>
  <c r="G5" i="4"/>
  <c r="H3" i="4"/>
  <c r="T38" i="4"/>
  <c r="Y8" i="4" s="1"/>
  <c r="U38" i="4"/>
  <c r="F7" i="4"/>
  <c r="I6" i="4"/>
  <c r="H4" i="4"/>
  <c r="I4" i="4"/>
  <c r="F4" i="4"/>
  <c r="G4" i="4"/>
  <c r="E4" i="4"/>
  <c r="F3" i="4"/>
  <c r="AT8" i="4"/>
  <c r="X8" i="4"/>
  <c r="K8" i="4" s="1"/>
  <c r="AQ8" i="4"/>
  <c r="AU8" i="4"/>
  <c r="Y19" i="4" s="1"/>
  <c r="I23" i="4" s="1"/>
  <c r="AR8" i="4"/>
  <c r="AS8" i="4"/>
  <c r="G8" i="4"/>
  <c r="I8" i="4"/>
  <c r="F5" i="4"/>
  <c r="K5" i="4"/>
  <c r="E7" i="4"/>
  <c r="H7" i="4"/>
  <c r="E6" i="4"/>
  <c r="G7" i="4"/>
  <c r="I5" i="4"/>
  <c r="G3" i="4"/>
  <c r="K3" i="4"/>
  <c r="I14" i="4"/>
  <c r="I9" i="4"/>
  <c r="I11" i="4"/>
  <c r="I12" i="4"/>
  <c r="I13" i="4"/>
  <c r="I10" i="4"/>
  <c r="G6" i="4"/>
  <c r="K6" i="4"/>
  <c r="F8" i="4" l="1"/>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<sst xmlns="http://schemas.openxmlformats.org/spreadsheetml/2006/main" count="2795" uniqueCount="762">
  <si>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</si>
  <si>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</si>
  <si>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</si>
  <si>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</si>
  <si>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</si>
  <si>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</si>
  <si>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</si>
  <si>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</si>
  <si>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</si>
  <si>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</si>
  <si>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</si>
  <si>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</si>
  <si>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</si>
  <si>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</si>
  <si>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</si>
  <si>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</si>
  <si>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</si>
  <si>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</si>
  <si>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</si>
  <si>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</si>
  <si>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</si>
  <si>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</si>
  <si>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</si>
  <si>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</si>
  <si>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</si>
  <si>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</si>
  <si>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</si>
  <si>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</si>
  <si>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</si>
  <si>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</si>
  <si>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</si>
  <si>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</si>
  <si>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</si>
  <si>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</si>
  <si>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</si>
  <si>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</si>
  <si>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</si>
  <si>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</si>
  <si>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</si>
  <si>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</si>
  <si>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</si>
  <si>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</si>
  <si>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</si>
  <si>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</si>
  <si>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</si>
  <si>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</si>
  <si>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</si>
  <si>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</si>
  <si>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</si>
  <si>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</si>
  <si>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</si>
  <si>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</si>
  <si>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</si>
  <si>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</si>
  <si>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</si>
  <si>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</si>
  <si>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</si>
  <si>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</si>
  <si>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</si>
  <si>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</si>
  <si>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</si>
  <si>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</si>
  <si>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</si>
  <si>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</si>
  <si>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</si>
  <si>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</si>
  <si>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</si>
  <si>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</si>
  <si>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</si>
  <si>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</si>
  <si>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</si>
  <si>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</si>
  <si>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</si>
  <si>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</si>
  <si>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</si>
  <si>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</si>
  <si>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</si>
  <si>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</si>
  <si>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</si>
  <si>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</si>
  <si>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</si>
  <si>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</si>
  <si>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</si>
  <si>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</si>
  <si>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</si>
  <si>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</si>
  <si>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</si>
  <si>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</si>
  <si>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</si>
  <si>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</si>
  <si>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</si>
  <si>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</si>
  <si>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</si>
  <si>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</si>
  <si>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</si>
  <si>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</si>
  <si>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</si>
  <si>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</si>
  <si>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</si>
  <si>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</si>
  <si>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</si>
  <si>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</si>
  <si>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</si>
  <si>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</si>
  <si>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</si>
  <si>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</si>
  <si>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</si>
  <si>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</si>
  <si>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</si>
  <si>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</si>
  <si>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</si>
  <si>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</si>
  <si>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</si>
  <si>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</si>
  <si>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</si>
  <si>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</si>
  <si>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</si>
  <si>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</si>
  <si>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</si>
  <si>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</si>
  <si>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</si>
  <si>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</si>
  <si>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</si>
  <si>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</si>
  <si>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</si>
  <si>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</si>
  <si>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</si>
  <si>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</si>
  <si>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</si>
  <si>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</si>
  <si>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</si>
  <si>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</si>
  <si>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</si>
  <si>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</si>
  <si>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</si>
  <si>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</si>
  <si>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</si>
  <si>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</si>
  <si>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</si>
  <si>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</si>
  <si>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</si>
  <si>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</si>
  <si>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</si>
  <si>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</si>
  <si>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</si>
  <si>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</si>
  <si>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</si>
  <si>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</si>
  <si>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</si>
  <si>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</si>
  <si>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</si>
  <si>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</si>
  <si>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</si>
  <si>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</si>
  <si>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</si>
  <si>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</si>
  <si>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</si>
  <si>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</si>
  <si>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</si>
  <si>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</si>
  <si>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</si>
  <si>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</si>
  <si>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</si>
  <si>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</si>
  <si>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</si>
  <si>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</si>
  <si>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</si>
  <si>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</si>
  <si>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</si>
  <si>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</si>
  <si>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</si>
  <si>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</si>
  <si>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</si>
  <si>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</si>
  <si>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</si>
  <si>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</si>
  <si>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</si>
  <si>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</si>
  <si>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</si>
  <si>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</si>
  <si>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</si>
  <si>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</si>
  <si>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</si>
  <si>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</si>
  <si>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</si>
  <si>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</si>
  <si>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</si>
  <si>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</si>
  <si>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</si>
  <si>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</si>
  <si>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</si>
  <si>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</si>
  <si>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</si>
  <si>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</si>
  <si>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</si>
  <si>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</si>
  <si>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</si>
  <si>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</si>
  <si>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</si>
  <si>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</si>
  <si>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</si>
  <si>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</si>
  <si>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</si>
  <si>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</si>
  <si>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</si>
  <si>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</si>
  <si>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</si>
  <si>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</si>
  <si>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</si>
  <si>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</si>
  <si>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</si>
  <si>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</si>
  <si>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</si>
  <si>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</si>
  <si>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</si>
  <si>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</si>
  <si>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</si>
  <si>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</si>
  <si>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</si>
  <si>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</si>
  <si>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</si>
  <si>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</si>
  <si>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</si>
  <si>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</si>
  <si>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</si>
  <si>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</si>
  <si>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</si>
  <si>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</si>
  <si>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</si>
  <si>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</si>
  <si>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</si>
  <si>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</si>
  <si>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</si>
  <si>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</si>
  <si>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</si>
  <si>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</si>
  <si>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</si>
  <si>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</si>
  <si>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</si>
  <si>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</si>
  <si>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</si>
  <si>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</si>
  <si>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</si>
  <si>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</si>
  <si>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</si>
  <si>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</si>
  <si>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</si>
  <si>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</si>
  <si>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</si>
  <si>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</si>
  <si>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</si>
  <si>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</si>
  <si>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</si>
  <si>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</si>
  <si>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</si>
  <si>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</si>
  <si>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</si>
  <si>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</si>
  <si>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</si>
  <si>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</si>
  <si>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</si>
  <si>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</si>
  <si>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</si>
  <si>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</si>
  <si>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</si>
  <si>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</si>
  <si>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</si>
  <si>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</si>
  <si>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</si>
  <si>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</si>
  <si>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</si>
  <si>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</si>
  <si>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</si>
  <si>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</si>
  <si>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</si>
  <si>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</si>
  <si>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</si>
  <si>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</si>
  <si>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</si>
  <si>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</si>
  <si>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</si>
  <si>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</si>
  <si>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</si>
  <si>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</si>
  <si>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</si>
  <si>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</si>
  <si>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</si>
  <si>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</si>
  <si>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</si>
  <si>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</si>
  <si>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</si>
  <si>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</si>
  <si>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</si>
  <si>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</si>
  <si>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</si>
  <si>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</si>
  <si>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</si>
  <si>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</si>
  <si>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</si>
  <si>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</si>
  <si>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</si>
  <si>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</si>
  <si>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</si>
  <si>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</si>
  <si>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</si>
  <si>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</si>
  <si>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</si>
  <si>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</si>
  <si>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</si>
  <si>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</si>
  <si>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</si>
  <si>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</si>
  <si>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</si>
  <si>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</si>
  <si>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</si>
  <si>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</si>
  <si>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</si>
  <si>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</si>
  <si>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</si>
  <si>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</si>
  <si>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</si>
  <si>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</si>
  <si>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</si>
  <si>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</si>
  <si>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</si>
  <si>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</si>
  <si>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</si>
  <si>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</si>
  <si>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</si>
  <si>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</si>
  <si>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</si>
  <si>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</si>
  <si>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</si>
  <si>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</si>
  <si>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</si>
  <si>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</si>
  <si>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</si>
  <si>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</si>
  <si>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</si>
  <si>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</si>
  <si>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</si>
  <si>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</si>
  <si>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</si>
  <si>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</si>
  <si>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</si>
  <si>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</si>
  <si>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</si>
  <si>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</si>
  <si>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</si>
  <si>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</si>
  <si>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</si>
  <si>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</si>
  <si>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</si>
  <si>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</si>
  <si>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</si>
  <si>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</si>
  <si>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</si>
  <si>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</si>
  <si>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</si>
  <si>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</si>
  <si>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</si>
  <si>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</si>
  <si>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</si>
  <si>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</si>
  <si>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</si>
  <si>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</si>
  <si>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</si>
  <si>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</si>
  <si>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</si>
  <si>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</si>
  <si>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</si>
  <si>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</si>
  <si>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</si>
  <si>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</si>
  <si>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</si>
  <si>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</si>
  <si>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</si>
  <si>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</si>
  <si>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</si>
  <si>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</si>
  <si>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</si>
  <si>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</si>
  <si>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</si>
  <si>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</si>
  <si>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</si>
  <si>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</si>
  <si>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</si>
  <si>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</si>
  <si>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</si>
  <si>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</si>
  <si>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</si>
  <si>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</si>
  <si>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</si>
  <si>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</si>
  <si>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</si>
  <si>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</si>
  <si>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</si>
  <si>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</si>
  <si>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</si>
  <si>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</si>
  <si>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</si>
  <si>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</si>
  <si>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</si>
  <si>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</si>
  <si>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</si>
  <si>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</si>
  <si>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</si>
  <si>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</si>
  <si>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</si>
  <si>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</si>
  <si>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</si>
  <si>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</si>
  <si>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</si>
  <si>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</si>
  <si>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</si>
  <si>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</si>
  <si>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</si>
  <si>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</si>
  <si>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</si>
  <si>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</si>
  <si>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</si>
  <si>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</si>
  <si>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</si>
  <si>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</si>
  <si>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</si>
  <si>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</si>
  <si>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</si>
  <si>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</si>
  <si>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</si>
  <si>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</si>
  <si>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</si>
  <si>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</si>
  <si>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</si>
  <si>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</si>
  <si>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</si>
  <si>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</si>
  <si>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</si>
  <si>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</si>
  <si>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</si>
  <si>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</si>
  <si>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</si>
  <si>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</si>
  <si>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</si>
  <si>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</si>
  <si>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</si>
  <si>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</si>
  <si>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</si>
  <si>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</si>
  <si>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</si>
  <si>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</si>
  <si>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</si>
  <si>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</si>
  <si>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</si>
  <si>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</si>
  <si>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</si>
  <si>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</si>
  <si>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</si>
  <si>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</si>
  <si>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</si>
  <si>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</si>
  <si>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</si>
  <si>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</si>
  <si>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</si>
  <si>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</si>
  <si>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</si>
  <si>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</si>
  <si>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</si>
  <si>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</si>
  <si>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</si>
  <si>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</si>
  <si>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</si>
  <si>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</si>
  <si>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</si>
  <si>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</si>
  <si>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</si>
  <si>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</si>
  <si>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</si>
  <si>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</si>
  <si>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</si>
  <si>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</si>
  <si>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</si>
  <si>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</si>
  <si>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</si>
  <si>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</si>
  <si>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</si>
  <si>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</si>
  <si>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</si>
  <si>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</si>
  <si>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</si>
  <si>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</si>
  <si>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</si>
  <si>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</si>
  <si>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</si>
  <si>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</si>
  <si>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</si>
  <si>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</si>
  <si>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</si>
  <si>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</si>
  <si>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</si>
  <si>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</si>
  <si>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</si>
  <si>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</si>
  <si>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</si>
  <si>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</si>
  <si>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</si>
  <si>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</si>
  <si>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</si>
  <si>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</si>
  <si>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</si>
  <si>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</si>
  <si>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</si>
  <si>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</si>
  <si>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</si>
  <si>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</si>
  <si>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</si>
  <si>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</si>
  <si>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</si>
  <si>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</si>
  <si>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</si>
  <si>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</si>
  <si>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</si>
  <si>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</si>
  <si>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</si>
  <si>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</si>
  <si>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</si>
  <si>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</si>
  <si>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</si>
  <si>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</si>
  <si>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</si>
  <si>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</si>
  <si>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</si>
  <si>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</si>
  <si>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</si>
  <si>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</si>
  <si>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</si>
  <si>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</si>
  <si>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</si>
  <si>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</si>
  <si>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</si>
  <si>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</si>
  <si>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</si>
  <si>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</si>
  <si>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</si>
  <si>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</si>
  <si>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</si>
  <si>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</si>
  <si>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</si>
  <si>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</si>
  <si>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</si>
  <si>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</si>
  <si>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</si>
  <si>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</si>
  <si>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</si>
  <si>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</si>
  <si>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</si>
  <si>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</si>
  <si>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</si>
  <si>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</si>
  <si>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</si>
  <si>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</si>
  <si>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</si>
  <si>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</si>
  <si>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</si>
  <si>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</si>
  <si>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</si>
  <si>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</si>
  <si>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</si>
  <si>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</si>
  <si>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</si>
  <si>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</si>
  <si>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</si>
  <si>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</si>
  <si>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</si>
  <si>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</si>
  <si>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</si>
  <si>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</si>
  <si>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</si>
  <si>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</si>
  <si>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</si>
  <si>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</si>
  <si>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</si>
  <si>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</si>
  <si>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</si>
  <si>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</si>
  <si>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</si>
  <si>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</si>
  <si>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</si>
  <si>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</si>
  <si>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</si>
  <si>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</si>
  <si>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</si>
  <si>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</si>
  <si>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</si>
  <si>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</si>
  <si>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</si>
  <si>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</si>
  <si>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</si>
  <si>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</si>
  <si>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</si>
  <si>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</si>
  <si>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</si>
  <si>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</si>
  <si>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</si>
  <si>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</si>
  <si>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</si>
  <si>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</si>
  <si>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</si>
  <si>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</si>
  <si>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</si>
  <si>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</si>
  <si>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</si>
  <si>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</si>
  <si>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</si>
  <si>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</si>
  <si>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</si>
  <si>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</si>
  <si>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</si>
  <si>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</si>
  <si>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</si>
  <si>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</si>
  <si>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</si>
  <si>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</si>
  <si>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</si>
  <si>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</si>
  <si>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</si>
  <si>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</si>
  <si>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</si>
  <si>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</si>
  <si>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</si>
  <si>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</si>
  <si>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</si>
  <si>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</si>
  <si>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</si>
  <si>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</si>
  <si>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</si>
  <si>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</si>
  <si>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</si>
  <si>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</si>
  <si>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</si>
  <si>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</si>
  <si>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</si>
  <si>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</si>
  <si>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</si>
  <si>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</si>
  <si>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</si>
  <si>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</si>
  <si>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</si>
  <si>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</si>
  <si>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</si>
  <si>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</si>
  <si>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</si>
  <si>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</si>
  <si>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</si>
  <si>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</si>
  <si>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</si>
  <si>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</si>
  <si>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</si>
  <si>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</si>
  <si>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</si>
  <si>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</si>
  <si>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</si>
  <si>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</si>
  <si>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</si>
  <si>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</si>
  <si>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</si>
  <si>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</si>
  <si>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</si>
  <si>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</si>
  <si>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</si>
  <si>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</si>
  <si>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</si>
  <si>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</si>
  <si>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</si>
  <si>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</si>
  <si>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</si>
  <si>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</si>
  <si>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</si>
  <si>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</si>
  <si>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</si>
  <si>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</si>
  <si>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</si>
  <si>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</si>
  <si>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</si>
  <si>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</si>
  <si>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</si>
  <si>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</si>
  <si>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</si>
  <si>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</si>
  <si>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</si>
  <si>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</si>
  <si>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</si>
  <si>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</si>
  <si>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</si>
  <si>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</si>
  <si>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</si>
  <si>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</si>
  <si>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</si>
  <si>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</si>
  <si>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</si>
  <si>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</si>
  <si>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</si>
  <si>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</si>
  <si>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</si>
  <si>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</si>
  <si>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</si>
  <si>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</si>
  <si>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</si>
  <si>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</si>
  <si>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</si>
  <si>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</si>
  <si>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</si>
  <si>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</si>
  <si>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</si>
  <si>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</si>
  <si>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</si>
  <si>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</si>
  <si>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</si>
  <si>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</si>
  <si>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</si>
  <si>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</si>
  <si>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</si>
  <si>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</si>
  <si>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</si>
  <si>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</si>
  <si>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</si>
  <si>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</si>
  <si>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</si>
  <si>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</si>
  <si>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</si>
  <si>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</si>
  <si>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</si>
  <si>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</si>
  <si>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</si>
  <si>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</si>
  <si>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</si>
  <si>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</si>
  <si>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</si>
  <si>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</si>
  <si>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</si>
  <si>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</si>
  <si>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</si>
  <si>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</si>
  <si>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</si>
  <si>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</si>
  <si>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</si>
  <si>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</si>
  <si>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</si>
  <si>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</si>
  <si>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</si>
  <si>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</si>
  <si>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</si>
  <si>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</si>
  <si>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</si>
  <si>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</si>
  <si>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</si>
  <si>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</si>
  <si>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</si>
  <si>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</si>
  <si>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</si>
  <si>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</si>
  <si>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Tabula Rasa</t>
  </si>
  <si>
    <t>straume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</si>
</sst>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3" val="0"/>
</file>

<file path=xl/ctrlProps/ctrlProp10.xml><?xml version="1.0" encoding="utf-8"?>
<formControlPr xmlns="http://schemas.microsoft.com/office/spreadsheetml/2009/9/main" objectType="Drop" dropLines="15" dropStyle="combo" dx="16" fmlaLink="$AP$11" fmlaRange="$BT$1:$BT$15" noThreeD="1" sel="4"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7" val="0"/>
</file>

<file path=xl/ctrlProps/ctrlProp35.xml><?xml version="1.0" encoding="utf-8"?>
<formControlPr xmlns="http://schemas.microsoft.com/office/spreadsheetml/2009/9/main" objectType="Drop" dropLines="20" dropStyle="combo" dx="16" fmlaLink="$AJ$11" fmlaRange="$AQ$32:$AQ$87" noThreeD="1" sel="6" val="0"/>
</file>

<file path=xl/ctrlProps/ctrlProp36.xml><?xml version="1.0" encoding="utf-8"?>
<formControlPr xmlns="http://schemas.microsoft.com/office/spreadsheetml/2009/9/main" objectType="Drop" dropLines="20" dropStyle="combo" dx="16" fmlaLink="$AJ$10" fmlaRange="$AQ$32:$AQ$87" noThreeD="1" sel="6"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39" val="23"/>
</file>

<file path=xl/ctrlProps/ctrlProp41.xml><?xml version="1.0" encoding="utf-8"?>
<formControlPr xmlns="http://schemas.microsoft.com/office/spreadsheetml/2009/9/main" objectType="Drop" dropLines="20" dropStyle="combo" dx="16" fmlaLink="$AJ$5" fmlaRange="$AQ$32:$AQ$87" noThreeD="1" sel="39" val="25"/>
</file>

<file path=xl/ctrlProps/ctrlProp42.xml><?xml version="1.0" encoding="utf-8"?>
<formControlPr xmlns="http://schemas.microsoft.com/office/spreadsheetml/2009/9/main" objectType="Drop" dropLines="20" dropStyle="combo" dx="16" fmlaLink="$AJ$4" fmlaRange="$AQ$32:$AQ$87" noThreeD="1" sel="39" val="34"/>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4"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2" sqref="I22:K2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Hobgoblin</v>
      </c>
      <c r="BU2" s="141" t="str">
        <f>HLOOKUP(I$21,BZ$2:CW$16,2,FALSE)</f>
        <v>Hobgoblin</v>
      </c>
      <c r="BV2" s="25">
        <f t="shared" ref="BV2:BV14" si="2">IF(BU2=0,"",COUNTIF($D$3:$D$18,BU2))</f>
        <v>3</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 xml:space="preserve">Minotaur </v>
      </c>
      <c r="E3" s="9">
        <f t="shared" ref="E3:E18" si="5">IF(D3&lt;&gt;"",IF(X3="Star",VLOOKUP(D3,$AX:$BD,2,FALSE),VLOOKUP(D3,$AX:$BD,2,FALSE)+N3+IF(AJ3=2,1)+IF(AK3=2,1)+IF(AL3=2,1)+IF(AM3=2,1)+IF(AN3=2,1)+IF(AO3=2,1)),"")</f>
        <v>5</v>
      </c>
      <c r="F3" s="10">
        <f t="shared" ref="F3:F18" si="6">IF(D3&lt;&gt;"",IF(X3="Star",VLOOKUP(D3,$AX:$BD,3,FALSE),VLOOKUP(D3,$AX:$BD,3,FALSE)+O3+IF(AJ3=5,1)+IF(AK3=5,1)+IF(AL3=5,1)+IF(AM3=5,1)+IF(AN3=5,1)+IF(AO3=5,1)),"")</f>
        <v>5</v>
      </c>
      <c r="G3" s="11">
        <f t="shared" ref="G3:G18" si="7">IF(D3&lt;&gt;"",IF(X3="Star",VLOOKUP(D3,$AX:$BD,4,FALSE),VLOOKUP(D3,$AX:$BD,4,FALSE)+P3+IF(AJ3=4,1)+IF(AK3=4,1)+IF(AL3=4,1)+IF(AM3=4,1)+IF(AN3=4,1)+IF(AO3=4,1)),"")</f>
        <v>2</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Loner, Frenzy, Horns, Mighty Blow, Thick Skull, Wild Animal</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150000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5</v>
      </c>
      <c r="AQ3" s="32">
        <f t="shared" ref="AQ3:AQ18" si="19">VLOOKUP(D3,$AX:$BD,2,FALSE)</f>
        <v>5</v>
      </c>
      <c r="AR3" s="32">
        <f t="shared" ref="AR3:AR18" si="20">VLOOKUP(D3,$AX:$BD,3,FALSE)</f>
        <v>5</v>
      </c>
      <c r="AS3" s="32">
        <f t="shared" ref="AS3:AS18" si="21">VLOOKUP(D3,$AX:$BD,4,FALSE)</f>
        <v>2</v>
      </c>
      <c r="AT3" s="32">
        <f t="shared" ref="AT3:AT18" si="22">VLOOKUP(D3,$AX:$BD,5,FALSE)</f>
        <v>8</v>
      </c>
      <c r="AU3" s="217">
        <f t="shared" ref="AU3:AU18" si="23">IF(L3&lt;&gt;"",0,(IF(D3&lt;&gt;"",VLOOKUP(D3,AX:BD,7,FALSE)+(Z3+T33+U33+V33+W33+X33+Y33)*1000,0)))</f>
        <v>150000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Chaos Dwarf Blocker</v>
      </c>
      <c r="BU3" s="141" t="str">
        <f>HLOOKUP(I$21,BZ$2:CW$16,3,FALSE)</f>
        <v>Chaos Dwarf Blocker</v>
      </c>
      <c r="BV3" s="25">
        <f t="shared" si="2"/>
        <v>6</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Chaos Dwarf Blocker</v>
      </c>
      <c r="E4" s="9">
        <f t="shared" si="5"/>
        <v>4</v>
      </c>
      <c r="F4" s="10">
        <f t="shared" si="6"/>
        <v>3</v>
      </c>
      <c r="G4" s="11">
        <f t="shared" si="7"/>
        <v>2</v>
      </c>
      <c r="H4" s="12">
        <f t="shared" si="8"/>
        <v>9</v>
      </c>
      <c r="I4" s="201" t="str">
        <f t="shared" si="9"/>
        <v>Thick Skull,  Block,  Tackle</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90000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3</v>
      </c>
      <c r="AQ4" s="32">
        <f t="shared" si="19"/>
        <v>4</v>
      </c>
      <c r="AR4" s="32">
        <f t="shared" si="20"/>
        <v>3</v>
      </c>
      <c r="AS4" s="32">
        <f t="shared" si="21"/>
        <v>2</v>
      </c>
      <c r="AT4" s="32">
        <f t="shared" si="22"/>
        <v>9</v>
      </c>
      <c r="AU4" s="217">
        <f t="shared" si="23"/>
        <v>90000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Bull Centaur</v>
      </c>
      <c r="BU4" s="141" t="str">
        <f>HLOOKUP(I$21,BZ$2:CW$16,4,FALSE)</f>
        <v>Bull Centaur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Chaos Dwarf Blocker</v>
      </c>
      <c r="E5" s="9">
        <f t="shared" si="5"/>
        <v>4</v>
      </c>
      <c r="F5" s="10">
        <f t="shared" si="6"/>
        <v>3</v>
      </c>
      <c r="G5" s="11">
        <f t="shared" si="7"/>
        <v>2</v>
      </c>
      <c r="H5" s="12">
        <f t="shared" si="8"/>
        <v>9</v>
      </c>
      <c r="I5" s="201" t="str">
        <f t="shared" si="9"/>
        <v>Thick Skull,  Block,  Tackle</v>
      </c>
      <c r="J5" s="282" t="str">
        <f t="shared" si="24"/>
        <v>Guard</v>
      </c>
      <c r="K5" s="13" t="str">
        <f t="shared" si="10"/>
        <v/>
      </c>
      <c r="L5" s="116"/>
      <c r="M5" s="116"/>
      <c r="N5" s="117"/>
      <c r="O5" s="118"/>
      <c r="P5" s="119"/>
      <c r="Q5" s="120"/>
      <c r="R5" s="121"/>
      <c r="S5" s="122"/>
      <c r="T5" s="121"/>
      <c r="U5" s="122"/>
      <c r="V5" s="123"/>
      <c r="W5" s="124"/>
      <c r="X5" s="211">
        <f t="shared" si="11"/>
        <v>0</v>
      </c>
      <c r="Y5" s="128">
        <f t="shared" si="12"/>
        <v>90000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3</v>
      </c>
      <c r="AQ5" s="32">
        <f t="shared" si="19"/>
        <v>4</v>
      </c>
      <c r="AR5" s="32">
        <f t="shared" si="20"/>
        <v>3</v>
      </c>
      <c r="AS5" s="32">
        <f t="shared" si="21"/>
        <v>2</v>
      </c>
      <c r="AT5" s="32">
        <f t="shared" si="22"/>
        <v>9</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 xml:space="preserve">Minotaur </v>
      </c>
      <c r="BU5" s="141" t="str">
        <f>HLOOKUP(I$21,BZ$2:CW$16,5,FALSE)</f>
        <v xml:space="preserve">Minotaur </v>
      </c>
      <c r="BV5" s="25">
        <f t="shared" si="2"/>
        <v>1</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Chaos Dwarf Blocker</v>
      </c>
      <c r="E6" s="9">
        <f t="shared" si="5"/>
        <v>4</v>
      </c>
      <c r="F6" s="10">
        <f t="shared" si="6"/>
        <v>3</v>
      </c>
      <c r="G6" s="11">
        <f t="shared" si="7"/>
        <v>2</v>
      </c>
      <c r="H6" s="12">
        <f t="shared" si="8"/>
        <v>9</v>
      </c>
      <c r="I6" s="201" t="str">
        <f t="shared" si="9"/>
        <v>Thick Skull,  Block,  Tackle</v>
      </c>
      <c r="J6" s="282" t="str">
        <f t="shared" si="24"/>
        <v>Guard</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3</v>
      </c>
      <c r="AQ6" s="32">
        <f t="shared" si="19"/>
        <v>4</v>
      </c>
      <c r="AR6" s="32">
        <f t="shared" si="20"/>
        <v>3</v>
      </c>
      <c r="AS6" s="32">
        <f t="shared" si="21"/>
        <v>2</v>
      </c>
      <c r="AT6" s="32">
        <f t="shared" si="22"/>
        <v>9</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*Nobbla Blackwart</v>
      </c>
      <c r="BU6" s="141" t="str">
        <f>HLOOKUP(I$21,BZ$2:CW$16,6,FALSE)</f>
        <v>*Nobbla Blackwart</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Chaos Dwarf Blocker</v>
      </c>
      <c r="E7" s="9">
        <f t="shared" si="5"/>
        <v>4</v>
      </c>
      <c r="F7" s="10">
        <f t="shared" si="6"/>
        <v>3</v>
      </c>
      <c r="G7" s="11">
        <f t="shared" si="7"/>
        <v>2</v>
      </c>
      <c r="H7" s="12">
        <f t="shared" si="8"/>
        <v>9</v>
      </c>
      <c r="I7" s="201" t="str">
        <f t="shared" si="9"/>
        <v>Thick Skull,  Block,  Tackle</v>
      </c>
      <c r="J7" s="282" t="str">
        <f t="shared" si="24"/>
        <v/>
      </c>
      <c r="K7" s="13" t="str">
        <f t="shared" si="10"/>
        <v/>
      </c>
      <c r="L7" s="116"/>
      <c r="M7" s="116"/>
      <c r="N7" s="117"/>
      <c r="O7" s="118"/>
      <c r="P7" s="119"/>
      <c r="Q7" s="120"/>
      <c r="R7" s="121"/>
      <c r="S7" s="122"/>
      <c r="T7" s="121"/>
      <c r="U7" s="122"/>
      <c r="V7" s="123"/>
      <c r="W7" s="124"/>
      <c r="X7" s="211">
        <f t="shared" si="11"/>
        <v>0</v>
      </c>
      <c r="Y7" s="128">
        <f t="shared" si="12"/>
        <v>70000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3</v>
      </c>
      <c r="AQ7" s="32">
        <f t="shared" si="19"/>
        <v>4</v>
      </c>
      <c r="AR7" s="32">
        <f t="shared" si="20"/>
        <v>3</v>
      </c>
      <c r="AS7" s="32">
        <f t="shared" si="21"/>
        <v>2</v>
      </c>
      <c r="AT7" s="32">
        <f t="shared" si="22"/>
        <v>9</v>
      </c>
      <c r="AU7" s="217">
        <f t="shared" si="23"/>
        <v>70000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*Zzharg Mad Eye</v>
      </c>
      <c r="BU7" s="141" t="str">
        <f>HLOOKUP(I$21,BZ$2:CW$16,7,FALSE)</f>
        <v>*Zzharg Mad Eye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Chaos Dwarf Blocker</v>
      </c>
      <c r="E8" s="9">
        <f t="shared" si="5"/>
        <v>4</v>
      </c>
      <c r="F8" s="10">
        <f t="shared" si="6"/>
        <v>3</v>
      </c>
      <c r="G8" s="11">
        <f t="shared" si="7"/>
        <v>2</v>
      </c>
      <c r="H8" s="12">
        <f t="shared" si="8"/>
        <v>9</v>
      </c>
      <c r="I8" s="201" t="str">
        <f t="shared" si="9"/>
        <v>Thick Skull,  Block,  Tackle</v>
      </c>
      <c r="J8" s="282" t="str">
        <f t="shared" si="24"/>
        <v/>
      </c>
      <c r="K8" s="13" t="str">
        <f t="shared" si="10"/>
        <v/>
      </c>
      <c r="L8" s="116"/>
      <c r="M8" s="116"/>
      <c r="N8" s="117"/>
      <c r="O8" s="118"/>
      <c r="P8" s="119"/>
      <c r="Q8" s="120"/>
      <c r="R8" s="121"/>
      <c r="S8" s="122"/>
      <c r="T8" s="121"/>
      <c r="U8" s="122"/>
      <c r="V8" s="123"/>
      <c r="W8" s="124"/>
      <c r="X8" s="211">
        <f t="shared" si="11"/>
        <v>0</v>
      </c>
      <c r="Y8" s="128">
        <f t="shared" si="12"/>
        <v>70000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3</v>
      </c>
      <c r="AQ8" s="32">
        <f t="shared" si="19"/>
        <v>4</v>
      </c>
      <c r="AR8" s="32">
        <f t="shared" si="20"/>
        <v>3</v>
      </c>
      <c r="AS8" s="32">
        <f t="shared" si="21"/>
        <v>2</v>
      </c>
      <c r="AT8" s="32">
        <f t="shared" si="22"/>
        <v>9</v>
      </c>
      <c r="AU8" s="217">
        <f t="shared" si="23"/>
        <v>70000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*Grashnak Blackhoof</v>
      </c>
      <c r="BU8" s="141" t="str">
        <f>HLOOKUP(I$21,BZ$2:CW$16,8,FALSE)</f>
        <v>*Grashnak Blackhoof</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Chaos Dwarf Blocker</v>
      </c>
      <c r="E9" s="9">
        <f t="shared" si="5"/>
        <v>4</v>
      </c>
      <c r="F9" s="10">
        <f t="shared" si="6"/>
        <v>3</v>
      </c>
      <c r="G9" s="11">
        <f t="shared" si="7"/>
        <v>2</v>
      </c>
      <c r="H9" s="12">
        <f t="shared" si="8"/>
        <v>9</v>
      </c>
      <c r="I9" s="201" t="str">
        <f t="shared" si="9"/>
        <v>Thick Skull,  Block,  Tackle</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3</v>
      </c>
      <c r="AQ9" s="32">
        <f t="shared" si="19"/>
        <v>4</v>
      </c>
      <c r="AR9" s="32">
        <f t="shared" si="20"/>
        <v>3</v>
      </c>
      <c r="AS9" s="32">
        <f t="shared" si="21"/>
        <v>2</v>
      </c>
      <c r="AT9" s="32">
        <f t="shared" si="22"/>
        <v>9</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*Hthark the Unstoppable</v>
      </c>
      <c r="BU9" s="141" t="str">
        <f>HLOOKUP(I$21,BZ$2:CW$16,9,FALSE)</f>
        <v>*Hthark the Unstoppable</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Bull Centaur</v>
      </c>
      <c r="E10" s="9">
        <f t="shared" si="5"/>
        <v>6</v>
      </c>
      <c r="F10" s="10">
        <f t="shared" si="6"/>
        <v>4</v>
      </c>
      <c r="G10" s="11">
        <f t="shared" si="7"/>
        <v>2</v>
      </c>
      <c r="H10" s="12">
        <f t="shared" si="8"/>
        <v>9</v>
      </c>
      <c r="I10" s="201" t="str">
        <f t="shared" si="9"/>
        <v>Sprint, Sure Feet, Thick Skull</v>
      </c>
      <c r="J10" s="282" t="str">
        <f t="shared" si="24"/>
        <v>Block</v>
      </c>
      <c r="K10" s="13" t="str">
        <f t="shared" si="10"/>
        <v/>
      </c>
      <c r="L10" s="116"/>
      <c r="M10" s="116"/>
      <c r="N10" s="117"/>
      <c r="O10" s="118"/>
      <c r="P10" s="119"/>
      <c r="Q10" s="120"/>
      <c r="R10" s="121"/>
      <c r="S10" s="122"/>
      <c r="T10" s="121"/>
      <c r="U10" s="122"/>
      <c r="V10" s="123"/>
      <c r="W10" s="124"/>
      <c r="X10" s="211">
        <f t="shared" si="11"/>
        <v>0</v>
      </c>
      <c r="Y10" s="128">
        <f t="shared" si="12"/>
        <v>150000</v>
      </c>
      <c r="Z10" s="244"/>
      <c r="AA10" s="266"/>
      <c r="AB10" s="286" t="str">
        <f t="shared" si="13"/>
        <v>Block</v>
      </c>
      <c r="AC10" s="286" t="str">
        <f t="shared" si="14"/>
        <v/>
      </c>
      <c r="AD10" s="286" t="str">
        <f t="shared" si="15"/>
        <v/>
      </c>
      <c r="AE10" s="286" t="str">
        <f t="shared" si="16"/>
        <v/>
      </c>
      <c r="AF10" s="286" t="str">
        <f t="shared" si="17"/>
        <v/>
      </c>
      <c r="AG10" s="286" t="str">
        <f t="shared" si="18"/>
        <v/>
      </c>
      <c r="AH10" s="302"/>
      <c r="AI10" s="231"/>
      <c r="AJ10" s="283">
        <v>6</v>
      </c>
      <c r="AK10" s="283">
        <v>1</v>
      </c>
      <c r="AL10" s="283">
        <v>1</v>
      </c>
      <c r="AM10" s="283">
        <v>1</v>
      </c>
      <c r="AN10" s="283">
        <v>1</v>
      </c>
      <c r="AO10" s="283">
        <v>1</v>
      </c>
      <c r="AP10" s="37">
        <v>4</v>
      </c>
      <c r="AQ10" s="32">
        <f t="shared" si="19"/>
        <v>6</v>
      </c>
      <c r="AR10" s="32">
        <f t="shared" si="20"/>
        <v>4</v>
      </c>
      <c r="AS10" s="32">
        <f t="shared" si="21"/>
        <v>2</v>
      </c>
      <c r="AT10" s="32">
        <f t="shared" si="22"/>
        <v>9</v>
      </c>
      <c r="AU10" s="217">
        <f t="shared" si="23"/>
        <v>150000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*Rashnak Backstabber </v>
      </c>
      <c r="BU10" s="141" t="str">
        <f>HLOOKUP(I$21,BZ$2:CW$16,10,FALSE)</f>
        <v xml:space="preserve">*Rashnak Backstabber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Bull Centaur</v>
      </c>
      <c r="E11" s="9">
        <f t="shared" si="5"/>
        <v>6</v>
      </c>
      <c r="F11" s="10">
        <f t="shared" si="6"/>
        <v>4</v>
      </c>
      <c r="G11" s="11">
        <f t="shared" si="7"/>
        <v>2</v>
      </c>
      <c r="H11" s="12">
        <f t="shared" si="8"/>
        <v>9</v>
      </c>
      <c r="I11" s="201" t="str">
        <f t="shared" si="9"/>
        <v>Sprint, Sure Feet, Thick Skull</v>
      </c>
      <c r="J11" s="282" t="str">
        <f t="shared" si="24"/>
        <v>Block</v>
      </c>
      <c r="K11" s="13" t="str">
        <f t="shared" si="10"/>
        <v/>
      </c>
      <c r="L11" s="116"/>
      <c r="M11" s="116"/>
      <c r="N11" s="117"/>
      <c r="O11" s="118"/>
      <c r="P11" s="119"/>
      <c r="Q11" s="120"/>
      <c r="R11" s="121"/>
      <c r="S11" s="122"/>
      <c r="T11" s="121"/>
      <c r="U11" s="122"/>
      <c r="V11" s="123"/>
      <c r="W11" s="124"/>
      <c r="X11" s="211">
        <f t="shared" si="11"/>
        <v>0</v>
      </c>
      <c r="Y11" s="128">
        <f t="shared" si="12"/>
        <v>150000</v>
      </c>
      <c r="Z11" s="244"/>
      <c r="AA11" s="266"/>
      <c r="AB11" s="286" t="str">
        <f t="shared" si="13"/>
        <v>Block</v>
      </c>
      <c r="AC11" s="286" t="str">
        <f t="shared" si="14"/>
        <v/>
      </c>
      <c r="AD11" s="286" t="str">
        <f t="shared" si="15"/>
        <v/>
      </c>
      <c r="AE11" s="286" t="str">
        <f t="shared" si="16"/>
        <v/>
      </c>
      <c r="AF11" s="286" t="str">
        <f t="shared" si="17"/>
        <v/>
      </c>
      <c r="AG11" s="286" t="str">
        <f t="shared" si="18"/>
        <v/>
      </c>
      <c r="AH11" s="302"/>
      <c r="AI11" s="231"/>
      <c r="AJ11" s="283">
        <v>6</v>
      </c>
      <c r="AK11" s="283">
        <v>1</v>
      </c>
      <c r="AL11" s="283">
        <v>1</v>
      </c>
      <c r="AM11" s="283">
        <v>1</v>
      </c>
      <c r="AN11" s="283">
        <v>1</v>
      </c>
      <c r="AO11" s="283">
        <v>1</v>
      </c>
      <c r="AP11" s="37">
        <v>4</v>
      </c>
      <c r="AQ11" s="32">
        <f t="shared" si="19"/>
        <v>6</v>
      </c>
      <c r="AR11" s="32">
        <f t="shared" si="20"/>
        <v>4</v>
      </c>
      <c r="AS11" s="32">
        <f t="shared" si="21"/>
        <v>2</v>
      </c>
      <c r="AT11" s="32">
        <f t="shared" si="22"/>
        <v>9</v>
      </c>
      <c r="AU11" s="217">
        <f t="shared" si="23"/>
        <v>150000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*Morg 'n' Thorg</v>
      </c>
      <c r="BU11" s="141" t="str">
        <f>HLOOKUP(I$21,BZ$2:CW$16,11,FALSE)</f>
        <v>*Morg 'n' Thorg</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Hobgoblin</v>
      </c>
      <c r="E12" s="9">
        <f t="shared" si="5"/>
        <v>6</v>
      </c>
      <c r="F12" s="10">
        <f t="shared" si="6"/>
        <v>3</v>
      </c>
      <c r="G12" s="11">
        <f t="shared" si="7"/>
        <v>3</v>
      </c>
      <c r="H12" s="12">
        <f t="shared" si="8"/>
        <v>7</v>
      </c>
      <c r="I12" s="201">
        <f t="shared" si="9"/>
        <v>0</v>
      </c>
      <c r="J12" s="282" t="str">
        <f t="shared" si="24"/>
        <v>Sure Hands</v>
      </c>
      <c r="K12" s="13" t="str">
        <f t="shared" si="10"/>
        <v/>
      </c>
      <c r="L12" s="116"/>
      <c r="M12" s="116"/>
      <c r="N12" s="117"/>
      <c r="O12" s="118"/>
      <c r="P12" s="119"/>
      <c r="Q12" s="120"/>
      <c r="R12" s="121"/>
      <c r="S12" s="122"/>
      <c r="T12" s="121"/>
      <c r="U12" s="122"/>
      <c r="V12" s="123"/>
      <c r="W12" s="124"/>
      <c r="X12" s="211">
        <f t="shared" si="11"/>
        <v>0</v>
      </c>
      <c r="Y12" s="128">
        <f t="shared" si="12"/>
        <v>60000</v>
      </c>
      <c r="Z12" s="244"/>
      <c r="AA12" s="266"/>
      <c r="AB12" s="286" t="str">
        <f t="shared" si="13"/>
        <v>Sure Hands</v>
      </c>
      <c r="AC12" s="286" t="str">
        <f t="shared" si="14"/>
        <v/>
      </c>
      <c r="AD12" s="286" t="str">
        <f t="shared" si="15"/>
        <v/>
      </c>
      <c r="AE12" s="286" t="str">
        <f t="shared" si="16"/>
        <v/>
      </c>
      <c r="AF12" s="286" t="str">
        <f t="shared" si="17"/>
        <v/>
      </c>
      <c r="AG12" s="286" t="str">
        <f t="shared" si="18"/>
        <v/>
      </c>
      <c r="AH12" s="302"/>
      <c r="AI12" s="231"/>
      <c r="AJ12" s="283">
        <v>17</v>
      </c>
      <c r="AK12" s="283">
        <v>1</v>
      </c>
      <c r="AL12" s="283">
        <v>1</v>
      </c>
      <c r="AM12" s="283">
        <v>1</v>
      </c>
      <c r="AN12" s="283">
        <v>1</v>
      </c>
      <c r="AO12" s="283">
        <v>1</v>
      </c>
      <c r="AP12" s="37">
        <v>2</v>
      </c>
      <c r="AQ12" s="32">
        <f t="shared" si="19"/>
        <v>6</v>
      </c>
      <c r="AR12" s="32">
        <f t="shared" si="20"/>
        <v>3</v>
      </c>
      <c r="AS12" s="32">
        <f t="shared" si="21"/>
        <v>3</v>
      </c>
      <c r="AT12" s="32">
        <f t="shared" si="22"/>
        <v>7</v>
      </c>
      <c r="AU12" s="217">
        <f t="shared" si="23"/>
        <v>60000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Hobgoblin journeyman</v>
      </c>
      <c r="BU12" s="141" t="str">
        <f>HLOOKUP(I$21,BZ$2:CW$16,12,FALSE)</f>
        <v>Hobgoblin journeyman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Hobgoblin</v>
      </c>
      <c r="E13" s="9">
        <f t="shared" si="5"/>
        <v>6</v>
      </c>
      <c r="F13" s="10">
        <f t="shared" si="6"/>
        <v>3</v>
      </c>
      <c r="G13" s="11">
        <f t="shared" si="7"/>
        <v>3</v>
      </c>
      <c r="H13" s="12">
        <f t="shared" si="8"/>
        <v>7</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Hobgoblin</v>
      </c>
      <c r="E14" s="9">
        <f t="shared" si="5"/>
        <v>6</v>
      </c>
      <c r="F14" s="10">
        <f t="shared" si="6"/>
        <v>3</v>
      </c>
      <c r="G14" s="11">
        <f t="shared" si="7"/>
        <v>3</v>
      </c>
      <c r="H14" s="12">
        <f t="shared" si="8"/>
        <v>7</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1070000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70000</v>
      </c>
      <c r="W20" s="313"/>
      <c r="X20" s="16" t="s">
        <v>79</v>
      </c>
      <c r="Y20" s="129">
        <f>T20*V20</f>
        <v>140000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Chaos Dwarf</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3</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150000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20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Øyvind Straume</cp:lastModifiedBy>
  <cp:lastPrinted>2016-09-28T08:44:10Z</cp:lastPrinted>
  <dcterms:created xsi:type="dcterms:W3CDTF">2001-02-12T07:17:33Z</dcterms:created>
  <dcterms:modified xsi:type="dcterms:W3CDTF">2016-09-28T08:44:44Z</dcterms:modified>
</cp:coreProperties>
</file>