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niko.lonnberg\Google Drive\Bloodbowl\"/>
    </mc:Choice>
  </mc:AlternateContent>
  <bookViews>
    <workbookView xWindow="2352" yWindow="0" windowWidth="21864" windowHeight="9672"/>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B8" i="2" s="1"/>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B14" i="2" s="1"/>
  <c r="AB14" i="2"/>
  <c r="AC14" i="2"/>
  <c r="H15" i="2"/>
  <c r="J15" i="2"/>
  <c r="AA15" i="2"/>
  <c r="B15" i="2" s="1"/>
  <c r="AB15" i="2"/>
  <c r="AC15" i="2"/>
  <c r="H16" i="2"/>
  <c r="J16" i="2"/>
  <c r="AA16" i="2"/>
  <c r="AB16" i="2"/>
  <c r="AC16" i="2"/>
  <c r="H17" i="2"/>
  <c r="J17" i="2"/>
  <c r="AA17" i="2"/>
  <c r="B17" i="2" s="1"/>
  <c r="A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B30" i="2" s="1"/>
  <c r="AB30" i="2"/>
  <c r="AC30" i="2"/>
  <c r="H31" i="2"/>
  <c r="J31" i="2"/>
  <c r="AA31" i="2"/>
  <c r="B31" i="2" s="1"/>
  <c r="AB31" i="2"/>
  <c r="AC31" i="2"/>
  <c r="H32" i="2"/>
  <c r="J32" i="2"/>
  <c r="AA32" i="2"/>
  <c r="AB32" i="2"/>
  <c r="AC32" i="2"/>
  <c r="H33" i="2"/>
  <c r="J33" i="2"/>
  <c r="AA33" i="2"/>
  <c r="B33" i="2" s="1"/>
  <c r="A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B39" i="2" s="1"/>
  <c r="AB39" i="2"/>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B46" i="2" s="1"/>
  <c r="AB46" i="2"/>
  <c r="AC46" i="2"/>
  <c r="H47" i="2"/>
  <c r="J47" i="2"/>
  <c r="AA47" i="2"/>
  <c r="B47" i="2" s="1"/>
  <c r="AB47" i="2"/>
  <c r="AC47" i="2"/>
  <c r="H48" i="2"/>
  <c r="J48" i="2"/>
  <c r="AA48" i="2"/>
  <c r="AB48" i="2"/>
  <c r="AC48" i="2"/>
  <c r="H49" i="2"/>
  <c r="J49" i="2"/>
  <c r="AA49" i="2"/>
  <c r="B49" i="2" s="1"/>
  <c r="AB49" i="2"/>
  <c r="AC49" i="2"/>
  <c r="H50" i="2"/>
  <c r="J50" i="2"/>
  <c r="AA50" i="2"/>
  <c r="B50" i="2" s="1"/>
  <c r="AB50" i="2"/>
  <c r="AC50" i="2"/>
  <c r="H51" i="2"/>
  <c r="J51" i="2"/>
  <c r="AA51" i="2"/>
  <c r="AB51" i="2"/>
  <c r="AC51" i="2"/>
  <c r="B51" i="2" s="1"/>
  <c r="H52" i="2"/>
  <c r="J52" i="2"/>
  <c r="AA52" i="2"/>
  <c r="B52" i="2" s="1"/>
  <c r="AB52" i="2"/>
  <c r="AC52" i="2"/>
  <c r="H53" i="2"/>
  <c r="J53" i="2"/>
  <c r="AA53" i="2"/>
  <c r="B53" i="2" s="1"/>
  <c r="AB53" i="2"/>
  <c r="AC53" i="2"/>
  <c r="H54" i="2"/>
  <c r="J54" i="2"/>
  <c r="AA54" i="2"/>
  <c r="AB54" i="2"/>
  <c r="AC54" i="2"/>
  <c r="H55" i="2"/>
  <c r="J55" i="2"/>
  <c r="AA55" i="2"/>
  <c r="B55" i="2" s="1"/>
  <c r="AB55" i="2"/>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B62" i="2" s="1"/>
  <c r="AB62" i="2"/>
  <c r="AC62" i="2"/>
  <c r="H63" i="2"/>
  <c r="J63" i="2"/>
  <c r="AA63" i="2"/>
  <c r="B63" i="2" s="1"/>
  <c r="AB63" i="2"/>
  <c r="AC63" i="2"/>
  <c r="H64" i="2"/>
  <c r="J64" i="2"/>
  <c r="AA64" i="2"/>
  <c r="AB64" i="2"/>
  <c r="AC64" i="2"/>
  <c r="H65" i="2"/>
  <c r="J65" i="2"/>
  <c r="AA65" i="2"/>
  <c r="B65" i="2" s="1"/>
  <c r="AB65" i="2"/>
  <c r="AC65" i="2"/>
  <c r="H66" i="2"/>
  <c r="J66" i="2"/>
  <c r="AA66" i="2"/>
  <c r="B66" i="2" s="1"/>
  <c r="AB66" i="2"/>
  <c r="AC66" i="2"/>
  <c r="H67" i="2"/>
  <c r="J67" i="2"/>
  <c r="AA67" i="2"/>
  <c r="AB67" i="2"/>
  <c r="AC67" i="2"/>
  <c r="B67" i="2" s="1"/>
  <c r="H68" i="2"/>
  <c r="J68" i="2"/>
  <c r="AA68" i="2"/>
  <c r="B68" i="2" s="1"/>
  <c r="AB68" i="2"/>
  <c r="AC68" i="2"/>
  <c r="H69" i="2"/>
  <c r="J69" i="2"/>
  <c r="AA69" i="2"/>
  <c r="B69" i="2" s="1"/>
  <c r="AB69" i="2"/>
  <c r="AC69" i="2"/>
  <c r="H70" i="2"/>
  <c r="J70" i="2"/>
  <c r="AA70" i="2"/>
  <c r="AB70" i="2"/>
  <c r="AC70" i="2"/>
  <c r="H71" i="2"/>
  <c r="J71" i="2"/>
  <c r="AA71" i="2"/>
  <c r="B71" i="2" s="1"/>
  <c r="AB71" i="2"/>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B78" i="2" s="1"/>
  <c r="AB78" i="2"/>
  <c r="AC78" i="2"/>
  <c r="H79" i="2"/>
  <c r="J79" i="2"/>
  <c r="AA79" i="2"/>
  <c r="B79" i="2" s="1"/>
  <c r="AB79" i="2"/>
  <c r="AC79" i="2"/>
  <c r="H80" i="2"/>
  <c r="J80" i="2"/>
  <c r="AA80" i="2"/>
  <c r="AB80" i="2"/>
  <c r="AC80" i="2"/>
  <c r="H81" i="2"/>
  <c r="J81" i="2"/>
  <c r="AA81" i="2"/>
  <c r="B81" i="2" s="1"/>
  <c r="AB81" i="2"/>
  <c r="AC81" i="2"/>
  <c r="H82" i="2"/>
  <c r="J82" i="2"/>
  <c r="AA82" i="2"/>
  <c r="B82" i="2" s="1"/>
  <c r="AB82" i="2"/>
  <c r="AC82" i="2"/>
  <c r="H83" i="2"/>
  <c r="J83" i="2"/>
  <c r="AA83" i="2"/>
  <c r="AB83" i="2"/>
  <c r="AC83" i="2"/>
  <c r="B83" i="2" s="1"/>
  <c r="H84" i="2"/>
  <c r="J84" i="2"/>
  <c r="AA84" i="2"/>
  <c r="B84" i="2" s="1"/>
  <c r="AB84" i="2"/>
  <c r="AC84" i="2"/>
  <c r="H85" i="2"/>
  <c r="J85" i="2"/>
  <c r="AA85" i="2"/>
  <c r="B85" i="2" s="1"/>
  <c r="AB85" i="2"/>
  <c r="AC85" i="2"/>
  <c r="H86" i="2"/>
  <c r="J86" i="2"/>
  <c r="AA86" i="2"/>
  <c r="AB86" i="2"/>
  <c r="AC86" i="2"/>
  <c r="H87" i="2"/>
  <c r="J87" i="2"/>
  <c r="AA87" i="2"/>
  <c r="B87" i="2" s="1"/>
  <c r="AB87" i="2"/>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B94" i="2" s="1"/>
  <c r="AB94" i="2"/>
  <c r="AC94" i="2"/>
  <c r="H95" i="2"/>
  <c r="J95" i="2"/>
  <c r="AA95" i="2"/>
  <c r="B95" i="2" s="1"/>
  <c r="AB95" i="2"/>
  <c r="AC95" i="2"/>
  <c r="H96" i="2"/>
  <c r="J96" i="2"/>
  <c r="AA96" i="2"/>
  <c r="AB96" i="2"/>
  <c r="AC96" i="2"/>
  <c r="H97" i="2"/>
  <c r="J97" i="2"/>
  <c r="AA97" i="2"/>
  <c r="B97" i="2" s="1"/>
  <c r="AB97" i="2"/>
  <c r="AC97" i="2"/>
  <c r="H98" i="2"/>
  <c r="J98" i="2"/>
  <c r="AA98" i="2"/>
  <c r="B98" i="2" s="1"/>
  <c r="AB98" i="2"/>
  <c r="AC98" i="2"/>
  <c r="H99" i="2"/>
  <c r="J99" i="2"/>
  <c r="AA99" i="2"/>
  <c r="AB99" i="2"/>
  <c r="AC99" i="2"/>
  <c r="B99" i="2" s="1"/>
  <c r="H100" i="2"/>
  <c r="J100" i="2"/>
  <c r="AA100" i="2"/>
  <c r="B100" i="2" s="1"/>
  <c r="AB100" i="2"/>
  <c r="AC100" i="2"/>
  <c r="H101" i="2"/>
  <c r="J101" i="2"/>
  <c r="AA101" i="2"/>
  <c r="B101" i="2" s="1"/>
  <c r="AB101" i="2"/>
  <c r="AC101" i="2"/>
  <c r="H102" i="2"/>
  <c r="J102" i="2"/>
  <c r="AA102" i="2"/>
  <c r="AB102" i="2"/>
  <c r="AC102" i="2"/>
  <c r="H103" i="2"/>
  <c r="J103" i="2"/>
  <c r="AA103" i="2"/>
  <c r="B103" i="2" s="1"/>
  <c r="AB103" i="2"/>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B110" i="2" s="1"/>
  <c r="AB110" i="2"/>
  <c r="AC110" i="2"/>
  <c r="H111" i="2"/>
  <c r="J111" i="2"/>
  <c r="AA111" i="2"/>
  <c r="B111" i="2" s="1"/>
  <c r="AB111" i="2"/>
  <c r="AC111" i="2"/>
  <c r="H112" i="2"/>
  <c r="J112" i="2"/>
  <c r="AA112" i="2"/>
  <c r="AB112" i="2"/>
  <c r="AC112" i="2"/>
  <c r="H113" i="2"/>
  <c r="J113" i="2"/>
  <c r="AA113" i="2"/>
  <c r="B113" i="2" s="1"/>
  <c r="AB113" i="2"/>
  <c r="AC113" i="2"/>
  <c r="H114" i="2"/>
  <c r="J114" i="2"/>
  <c r="AA114" i="2"/>
  <c r="B114" i="2" s="1"/>
  <c r="AB114" i="2"/>
  <c r="AC114" i="2"/>
  <c r="H115" i="2"/>
  <c r="J115" i="2"/>
  <c r="AA115" i="2"/>
  <c r="AB115" i="2"/>
  <c r="AC115" i="2"/>
  <c r="B115" i="2" s="1"/>
  <c r="H116" i="2"/>
  <c r="J116" i="2"/>
  <c r="AA116" i="2"/>
  <c r="B116" i="2" s="1"/>
  <c r="AB116" i="2"/>
  <c r="AC116" i="2"/>
  <c r="H117" i="2"/>
  <c r="J117" i="2"/>
  <c r="AA117" i="2"/>
  <c r="B117" i="2" s="1"/>
  <c r="AB117" i="2"/>
  <c r="AC117" i="2"/>
  <c r="H118" i="2"/>
  <c r="J118" i="2"/>
  <c r="AA118" i="2"/>
  <c r="AB118" i="2"/>
  <c r="AC118" i="2"/>
  <c r="H119" i="2"/>
  <c r="J119" i="2"/>
  <c r="AA119" i="2"/>
  <c r="B119" i="2" s="1"/>
  <c r="AB119" i="2"/>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B126" i="2" s="1"/>
  <c r="AB126" i="2"/>
  <c r="AC126" i="2"/>
  <c r="H127" i="2"/>
  <c r="J127" i="2"/>
  <c r="AA127" i="2"/>
  <c r="B127" i="2" s="1"/>
  <c r="AB127" i="2"/>
  <c r="AC127" i="2"/>
  <c r="H128" i="2"/>
  <c r="J128" i="2"/>
  <c r="AA128" i="2"/>
  <c r="AB128" i="2"/>
  <c r="AC128" i="2"/>
  <c r="H129" i="2"/>
  <c r="J129" i="2"/>
  <c r="AA129" i="2"/>
  <c r="B129" i="2" s="1"/>
  <c r="AB129" i="2"/>
  <c r="AC129" i="2"/>
  <c r="H130" i="2"/>
  <c r="J130" i="2"/>
  <c r="AA130" i="2"/>
  <c r="B130" i="2" s="1"/>
  <c r="AB130" i="2"/>
  <c r="AC130" i="2"/>
  <c r="H131" i="2"/>
  <c r="J131" i="2"/>
  <c r="AA131" i="2"/>
  <c r="AB131" i="2"/>
  <c r="AC131" i="2"/>
  <c r="B131" i="2" s="1"/>
  <c r="H132" i="2"/>
  <c r="J132" i="2"/>
  <c r="AA132" i="2"/>
  <c r="B132" i="2" s="1"/>
  <c r="AB132" i="2"/>
  <c r="AC132" i="2"/>
  <c r="H133" i="2"/>
  <c r="J133" i="2"/>
  <c r="AA133" i="2"/>
  <c r="B133" i="2" s="1"/>
  <c r="AB133" i="2"/>
  <c r="AC133" i="2"/>
  <c r="H134" i="2"/>
  <c r="J134" i="2"/>
  <c r="AA134" i="2"/>
  <c r="AB134" i="2"/>
  <c r="AC134" i="2"/>
  <c r="H135" i="2"/>
  <c r="J135" i="2"/>
  <c r="AA135" i="2"/>
  <c r="B135" i="2" s="1"/>
  <c r="AB135" i="2"/>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B145" i="2" s="1"/>
  <c r="AB145" i="2"/>
  <c r="AC145" i="2"/>
  <c r="H146" i="2"/>
  <c r="J146" i="2"/>
  <c r="AA146" i="2"/>
  <c r="B146" i="2" s="1"/>
  <c r="AB146" i="2"/>
  <c r="AC146" i="2"/>
  <c r="H147" i="2"/>
  <c r="J147" i="2"/>
  <c r="AA147" i="2"/>
  <c r="AB147" i="2"/>
  <c r="AC147" i="2"/>
  <c r="B147" i="2" s="1"/>
  <c r="H148" i="2"/>
  <c r="J148" i="2"/>
  <c r="AA148" i="2"/>
  <c r="B148" i="2" s="1"/>
  <c r="AB148" i="2"/>
  <c r="AC148" i="2"/>
  <c r="H149" i="2"/>
  <c r="J149" i="2"/>
  <c r="AA149" i="2"/>
  <c r="B149" i="2" s="1"/>
  <c r="AB149" i="2"/>
  <c r="AC149" i="2"/>
  <c r="H150" i="2"/>
  <c r="J150" i="2"/>
  <c r="AA150" i="2"/>
  <c r="AB150" i="2"/>
  <c r="AC150" i="2"/>
  <c r="H151" i="2"/>
  <c r="J151" i="2"/>
  <c r="AA151" i="2"/>
  <c r="B151" i="2" s="1"/>
  <c r="AB151" i="2"/>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B161" i="2" s="1"/>
  <c r="AB161" i="2"/>
  <c r="AC161" i="2"/>
  <c r="H162" i="2"/>
  <c r="J162" i="2"/>
  <c r="AA162" i="2"/>
  <c r="B162" i="2" s="1"/>
  <c r="AB162" i="2"/>
  <c r="AC162" i="2"/>
  <c r="H163" i="2"/>
  <c r="J163" i="2"/>
  <c r="AA163" i="2"/>
  <c r="AB163" i="2"/>
  <c r="AC163" i="2"/>
  <c r="B163" i="2" s="1"/>
  <c r="H164" i="2"/>
  <c r="J164" i="2"/>
  <c r="AA164" i="2"/>
  <c r="B164" i="2" s="1"/>
  <c r="AB164" i="2"/>
  <c r="AC164" i="2"/>
  <c r="H165" i="2"/>
  <c r="J165" i="2"/>
  <c r="AA165" i="2"/>
  <c r="B165" i="2" s="1"/>
  <c r="AB165" i="2"/>
  <c r="AC165" i="2"/>
  <c r="H166" i="2"/>
  <c r="J166" i="2"/>
  <c r="AA166" i="2"/>
  <c r="AB166" i="2"/>
  <c r="AC166" i="2"/>
  <c r="H167" i="2"/>
  <c r="J167" i="2"/>
  <c r="AA167" i="2"/>
  <c r="B167" i="2" s="1"/>
  <c r="AB167" i="2"/>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B177" i="2" s="1"/>
  <c r="AB177" i="2"/>
  <c r="AC177" i="2"/>
  <c r="H178" i="2"/>
  <c r="J178" i="2"/>
  <c r="AA178" i="2"/>
  <c r="B178" i="2" s="1"/>
  <c r="AB178" i="2"/>
  <c r="AC178" i="2"/>
  <c r="H179" i="2"/>
  <c r="J179" i="2"/>
  <c r="AA179" i="2"/>
  <c r="AB179" i="2"/>
  <c r="AC179" i="2"/>
  <c r="B179" i="2" s="1"/>
  <c r="H180" i="2"/>
  <c r="J180" i="2"/>
  <c r="AA180" i="2"/>
  <c r="B180" i="2" s="1"/>
  <c r="AB180" i="2"/>
  <c r="AC180" i="2"/>
  <c r="H181" i="2"/>
  <c r="J181" i="2"/>
  <c r="AA181" i="2"/>
  <c r="B181" i="2" s="1"/>
  <c r="AB181" i="2"/>
  <c r="AC181" i="2"/>
  <c r="H182" i="2"/>
  <c r="J182" i="2"/>
  <c r="AA182" i="2"/>
  <c r="AB182" i="2"/>
  <c r="AC182" i="2"/>
  <c r="H183" i="2"/>
  <c r="J183" i="2"/>
  <c r="AA183" i="2"/>
  <c r="B183" i="2" s="1"/>
  <c r="AB183" i="2"/>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B193" i="2" s="1"/>
  <c r="AB193" i="2"/>
  <c r="AC193" i="2"/>
  <c r="H194" i="2"/>
  <c r="J194" i="2"/>
  <c r="AA194" i="2"/>
  <c r="B194" i="2" s="1"/>
  <c r="AB194" i="2"/>
  <c r="AC194" i="2"/>
  <c r="H195" i="2"/>
  <c r="J195" i="2"/>
  <c r="AA195" i="2"/>
  <c r="AB195" i="2"/>
  <c r="AC195" i="2"/>
  <c r="B195" i="2" s="1"/>
  <c r="H196" i="2"/>
  <c r="J196" i="2"/>
  <c r="AA196" i="2"/>
  <c r="B196" i="2" s="1"/>
  <c r="AB196" i="2"/>
  <c r="AC196" i="2"/>
  <c r="H197" i="2"/>
  <c r="J197" i="2"/>
  <c r="AA197" i="2"/>
  <c r="B197" i="2" s="1"/>
  <c r="AB197" i="2"/>
  <c r="AC197" i="2"/>
  <c r="H198" i="2"/>
  <c r="J198" i="2"/>
  <c r="AA198" i="2"/>
  <c r="AB198" i="2"/>
  <c r="AC198" i="2"/>
  <c r="H199" i="2"/>
  <c r="J199" i="2"/>
  <c r="AA199" i="2"/>
  <c r="B199" i="2" s="1"/>
  <c r="AB199" i="2"/>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J3" i="4" s="1"/>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X16" i="4"/>
  <c r="K16" i="4" s="1"/>
  <c r="H16" i="4" l="1"/>
  <c r="AU16" i="4"/>
  <c r="AQ16" i="4"/>
  <c r="F16" i="4"/>
  <c r="G16" i="4"/>
  <c r="AT16" i="4"/>
  <c r="E16" i="4"/>
  <c r="B156" i="2"/>
  <c r="B76" i="2"/>
  <c r="J17" i="4"/>
  <c r="J14" i="4"/>
  <c r="B198" i="2"/>
  <c r="B182" i="2"/>
  <c r="B166" i="2"/>
  <c r="B150" i="2"/>
  <c r="B134" i="2"/>
  <c r="B118" i="2"/>
  <c r="B102" i="2"/>
  <c r="B86" i="2"/>
  <c r="B70" i="2"/>
  <c r="B54" i="2"/>
  <c r="B38" i="2"/>
  <c r="B22" i="2"/>
  <c r="B204" i="2"/>
  <c r="B188" i="2"/>
  <c r="B124" i="2"/>
  <c r="B108" i="2"/>
  <c r="B92" i="2"/>
  <c r="B60" i="2"/>
  <c r="B44" i="2"/>
  <c r="B28" i="2"/>
  <c r="B12" i="2"/>
  <c r="B9" i="2"/>
  <c r="Y24" i="4"/>
  <c r="J16" i="4"/>
  <c r="J15" i="4"/>
  <c r="J6" i="4"/>
  <c r="B192" i="2"/>
  <c r="B176" i="2"/>
  <c r="B160" i="2"/>
  <c r="B144" i="2"/>
  <c r="B128" i="2"/>
  <c r="B112" i="2"/>
  <c r="B96" i="2"/>
  <c r="B80" i="2"/>
  <c r="B64" i="2"/>
  <c r="B48" i="2"/>
  <c r="B32" i="2"/>
  <c r="B16" i="2"/>
  <c r="B172" i="2"/>
  <c r="B140" i="2"/>
  <c r="A2" i="2"/>
  <c r="J4" i="4"/>
  <c r="B36" i="2"/>
  <c r="B20" i="2"/>
  <c r="B2" i="2"/>
  <c r="H2" i="2"/>
  <c r="H3" i="2" s="1"/>
  <c r="AR18" i="4"/>
  <c r="B206" i="2"/>
  <c r="B190" i="2"/>
  <c r="B174" i="2"/>
  <c r="B158" i="2"/>
  <c r="B142" i="2"/>
  <c r="C2" i="2"/>
  <c r="J2" i="2"/>
  <c r="J8" i="4"/>
  <c r="J7" i="4"/>
  <c r="J5" i="4"/>
  <c r="AQ15" i="4"/>
  <c r="AU15" i="4"/>
  <c r="AT15" i="4"/>
  <c r="Y15" i="4"/>
  <c r="X15" i="4"/>
  <c r="K15" i="4" s="1"/>
  <c r="BU3" i="4"/>
  <c r="BT3" i="4" s="1"/>
  <c r="BU15" i="4"/>
  <c r="L24" i="4"/>
  <c r="Y16" i="4"/>
  <c r="AR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X17" i="4"/>
  <c r="K17" i="4" s="1"/>
  <c r="AU17" i="4"/>
  <c r="Y17" i="4"/>
  <c r="AR17" i="4"/>
  <c r="AS17" i="4"/>
  <c r="J18" i="4"/>
  <c r="AD12" i="4"/>
  <c r="J12" i="4" s="1"/>
  <c r="X24" i="4"/>
  <c r="BU2" i="4"/>
  <c r="J13" i="4"/>
  <c r="BU11" i="4"/>
  <c r="BT11" i="4" s="1"/>
  <c r="BU12" i="4"/>
  <c r="BU4" i="4"/>
  <c r="BU14" i="4"/>
  <c r="BU13" i="4"/>
  <c r="AQ18" i="4"/>
  <c r="AU18" i="4"/>
  <c r="BU8" i="4"/>
  <c r="BU16" i="4"/>
  <c r="BT10" i="4"/>
  <c r="BW10" i="4" s="1"/>
  <c r="BU6" i="4"/>
  <c r="BU5" i="4"/>
  <c r="BU9" i="4"/>
  <c r="V24" i="4"/>
  <c r="V20" i="4"/>
  <c r="Y20" i="4" s="1"/>
  <c r="Y25" i="4" s="1"/>
  <c r="E15" i="4" l="1"/>
  <c r="H17" i="4"/>
  <c r="F17" i="4"/>
  <c r="E17" i="4"/>
  <c r="G17" i="4"/>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G9" i="4"/>
  <c r="H9" i="4"/>
  <c r="G14" i="4"/>
  <c r="T37" i="4"/>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H14" i="4"/>
  <c r="K14" i="4"/>
  <c r="AU3" i="4"/>
  <c r="Y3" i="4"/>
  <c r="AT3" i="4"/>
  <c r="AR3" i="4"/>
  <c r="AQ3" i="4"/>
  <c r="AS3" i="4"/>
  <c r="X3" i="4"/>
  <c r="E3" i="4" s="1"/>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BV13" i="4" l="1"/>
  <c r="BV4" i="4"/>
  <c r="I17" i="4" s="1"/>
  <c r="BV6" i="4"/>
  <c r="I18" i="4" s="1"/>
  <c r="BV3" i="4"/>
  <c r="I5" i="4" s="1"/>
  <c r="BV7" i="4"/>
  <c r="BV10" i="4"/>
  <c r="BV5" i="4"/>
  <c r="I15" i="4" s="1"/>
  <c r="BV8" i="4"/>
  <c r="I7" i="4"/>
  <c r="H6" i="4"/>
  <c r="G5" i="4"/>
  <c r="H3" i="4"/>
  <c r="T38" i="4"/>
  <c r="Y8" i="4" s="1"/>
  <c r="U38" i="4"/>
  <c r="F7" i="4"/>
  <c r="I6" i="4"/>
  <c r="H4" i="4"/>
  <c r="I4" i="4"/>
  <c r="F4" i="4"/>
  <c r="G4" i="4"/>
  <c r="E4" i="4"/>
  <c r="F3" i="4"/>
  <c r="I3" i="4"/>
  <c r="AT8" i="4"/>
  <c r="X8" i="4"/>
  <c r="K8" i="4" s="1"/>
  <c r="AQ8" i="4"/>
  <c r="AR8" i="4"/>
  <c r="AS8" i="4"/>
  <c r="I8" i="4"/>
  <c r="F5" i="4"/>
  <c r="K5" i="4"/>
  <c r="E7" i="4"/>
  <c r="H7" i="4"/>
  <c r="E6" i="4"/>
  <c r="G7" i="4"/>
  <c r="G3" i="4"/>
  <c r="K3" i="4"/>
  <c r="I9" i="4"/>
  <c r="I11" i="4"/>
  <c r="I12" i="4"/>
  <c r="I13" i="4"/>
  <c r="I10" i="4"/>
  <c r="G6" i="4"/>
  <c r="K6" i="4"/>
  <c r="I16" i="4" l="1"/>
  <c r="AU8" i="4"/>
  <c r="Y19" i="4" s="1"/>
  <c r="I23" i="4" s="1"/>
  <c r="G8" i="4"/>
  <c r="I14"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<sst xmlns="http://schemas.openxmlformats.org/spreadsheetml/2006/main" count="2807" uniqueCount="774">
  <si>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</si>
  <si>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</si>
  <si>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</si>
  <si>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</si>
  <si>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</si>
  <si>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</si>
  <si>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</si>
  <si>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</si>
  <si>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</si>
  <si>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</si>
  <si>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</si>
  <si>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</si>
  <si>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</si>
  <si>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</si>
  <si>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</si>
  <si>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</si>
  <si>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</si>
  <si>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</si>
  <si>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</si>
  <si>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</si>
  <si>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</si>
  <si>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</si>
  <si>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</si>
  <si>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</si>
  <si>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</si>
  <si>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</si>
  <si>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</si>
  <si>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</si>
  <si>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</si>
  <si>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</si>
  <si>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</si>
  <si>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</si>
  <si>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</si>
  <si>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</si>
  <si>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</si>
  <si>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</si>
  <si>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</si>
  <si>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</si>
  <si>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</si>
  <si>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</si>
  <si>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</si>
  <si>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</si>
  <si>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</si>
  <si>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</si>
  <si>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</si>
  <si>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</si>
  <si>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</si>
  <si>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</si>
  <si>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</si>
  <si>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</si>
  <si>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</si>
  <si>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</si>
  <si>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</si>
  <si>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</si>
  <si>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</si>
  <si>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</si>
  <si>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</si>
  <si>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</si>
  <si>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</si>
  <si>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</si>
  <si>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</si>
  <si>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</si>
  <si>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</si>
  <si>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</si>
  <si>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</si>
  <si>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</si>
  <si>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</si>
  <si>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</si>
  <si>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</si>
  <si>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</si>
  <si>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</si>
  <si>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</si>
  <si>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</si>
  <si>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</si>
  <si>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</si>
  <si>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</si>
  <si>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</si>
  <si>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</si>
  <si>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</si>
  <si>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</si>
  <si>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</si>
  <si>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</si>
  <si>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</si>
  <si>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</si>
  <si>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</si>
  <si>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</si>
  <si>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</si>
  <si>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</si>
  <si>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</si>
  <si>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</si>
  <si>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</si>
  <si>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</si>
  <si>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</si>
  <si>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</si>
  <si>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</si>
  <si>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</si>
  <si>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</si>
  <si>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</si>
  <si>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</si>
  <si>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</si>
  <si>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</si>
  <si>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</si>
  <si>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</si>
  <si>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</si>
  <si>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</si>
  <si>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</si>
  <si>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</si>
  <si>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</si>
  <si>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</si>
  <si>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</si>
  <si>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</si>
  <si>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</si>
  <si>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</si>
  <si>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</si>
  <si>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</si>
  <si>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</si>
  <si>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</si>
  <si>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</si>
  <si>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</si>
  <si>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</si>
  <si>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</si>
  <si>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</si>
  <si>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</si>
  <si>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</si>
  <si>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</si>
  <si>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</si>
  <si>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</si>
  <si>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</si>
  <si>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</si>
  <si>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</si>
  <si>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</si>
  <si>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</si>
  <si>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</si>
  <si>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</si>
  <si>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</si>
  <si>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</si>
  <si>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</si>
  <si>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</si>
  <si>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</si>
  <si>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</si>
  <si>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</si>
  <si>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</si>
  <si>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</si>
  <si>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</si>
  <si>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</si>
  <si>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</si>
  <si>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</si>
  <si>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</si>
  <si>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</si>
  <si>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</si>
  <si>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</si>
  <si>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</si>
  <si>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</si>
  <si>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</si>
  <si>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</si>
  <si>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</si>
  <si>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</si>
  <si>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</si>
  <si>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</si>
  <si>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</si>
  <si>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</si>
  <si>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</si>
  <si>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</si>
  <si>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</si>
  <si>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</si>
  <si>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</si>
  <si>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</si>
  <si>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</si>
  <si>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</si>
  <si>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</si>
  <si>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</si>
  <si>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</si>
  <si>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</si>
  <si>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</si>
  <si>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</si>
  <si>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</si>
  <si>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</si>
  <si>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</si>
  <si>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</si>
  <si>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</si>
  <si>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</si>
  <si>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</si>
  <si>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</si>
  <si>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</si>
  <si>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</si>
  <si>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</si>
  <si>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</si>
  <si>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</si>
  <si>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</si>
  <si>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</si>
  <si>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</si>
  <si>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</si>
  <si>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</si>
  <si>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</si>
  <si>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</si>
  <si>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</si>
  <si>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</si>
  <si>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</si>
  <si>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</si>
  <si>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</si>
  <si>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</si>
  <si>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</si>
  <si>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</si>
  <si>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</si>
  <si>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</si>
  <si>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</si>
  <si>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</si>
  <si>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</si>
  <si>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</si>
  <si>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</si>
  <si>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</si>
  <si>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</si>
  <si>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</si>
  <si>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</si>
  <si>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</si>
  <si>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</si>
  <si>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</si>
  <si>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</si>
  <si>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</si>
  <si>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</si>
  <si>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</si>
  <si>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</si>
  <si>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</si>
  <si>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</si>
  <si>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</si>
  <si>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</si>
  <si>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</si>
  <si>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</si>
  <si>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</si>
  <si>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</si>
  <si>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</si>
  <si>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</si>
  <si>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</si>
  <si>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</si>
  <si>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</si>
  <si>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</si>
  <si>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</si>
  <si>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</si>
  <si>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</si>
  <si>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</si>
  <si>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</si>
  <si>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</si>
  <si>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</si>
  <si>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</si>
  <si>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</si>
  <si>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</si>
  <si>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</si>
  <si>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</si>
  <si>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</si>
  <si>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</si>
  <si>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</si>
  <si>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</si>
  <si>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</si>
  <si>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</si>
  <si>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</si>
  <si>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</si>
  <si>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</si>
  <si>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</si>
  <si>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</si>
  <si>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</si>
  <si>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</si>
  <si>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</si>
  <si>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</si>
  <si>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</si>
  <si>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</si>
  <si>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</si>
  <si>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</si>
  <si>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</si>
  <si>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</si>
  <si>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</si>
  <si>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</si>
  <si>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</si>
  <si>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</si>
  <si>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</si>
  <si>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</si>
  <si>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</si>
  <si>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</si>
  <si>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</si>
  <si>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</si>
  <si>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</si>
  <si>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</si>
  <si>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</si>
  <si>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</si>
  <si>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</si>
  <si>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</si>
  <si>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</si>
  <si>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</si>
  <si>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</si>
  <si>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</si>
  <si>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</si>
  <si>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</si>
  <si>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</si>
  <si>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</si>
  <si>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</si>
  <si>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</si>
  <si>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</si>
  <si>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</si>
  <si>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</si>
  <si>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</si>
  <si>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</si>
  <si>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</si>
  <si>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</si>
  <si>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</si>
  <si>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</si>
  <si>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</si>
  <si>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</si>
  <si>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</si>
  <si>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</si>
  <si>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</si>
  <si>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</si>
  <si>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</si>
  <si>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</si>
  <si>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</si>
  <si>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</si>
  <si>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</si>
  <si>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</si>
  <si>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</si>
  <si>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</si>
  <si>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</si>
  <si>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</si>
  <si>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</si>
  <si>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</si>
  <si>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</si>
  <si>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</si>
  <si>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</si>
  <si>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</si>
  <si>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</si>
  <si>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</si>
  <si>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</si>
  <si>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</si>
  <si>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</si>
  <si>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</si>
  <si>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</si>
  <si>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</si>
  <si>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</si>
  <si>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</si>
  <si>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</si>
  <si>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</si>
  <si>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</si>
  <si>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</si>
  <si>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</si>
  <si>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</si>
  <si>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</si>
  <si>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</si>
  <si>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</si>
  <si>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</si>
  <si>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</si>
  <si>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</si>
  <si>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</si>
  <si>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</si>
  <si>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</si>
  <si>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</si>
  <si>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</si>
  <si>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</si>
  <si>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</si>
  <si>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</si>
  <si>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</si>
  <si>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</si>
  <si>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</si>
  <si>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</si>
  <si>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</si>
  <si>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</si>
  <si>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</si>
  <si>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</si>
  <si>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</si>
  <si>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</si>
  <si>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</si>
  <si>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</si>
  <si>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</si>
  <si>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</si>
  <si>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</si>
  <si>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</si>
  <si>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</si>
  <si>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</si>
  <si>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</si>
  <si>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</si>
  <si>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</si>
  <si>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</si>
  <si>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</si>
  <si>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</si>
  <si>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</si>
  <si>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</si>
  <si>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</si>
  <si>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</si>
  <si>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</si>
  <si>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</si>
  <si>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</si>
  <si>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</si>
  <si>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</si>
  <si>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</si>
  <si>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</si>
  <si>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</si>
  <si>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</si>
  <si>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</si>
  <si>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</si>
  <si>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</si>
  <si>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</si>
  <si>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</si>
  <si>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</si>
  <si>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</si>
  <si>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</si>
  <si>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</si>
  <si>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</si>
  <si>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</si>
  <si>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</si>
  <si>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</si>
  <si>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</si>
  <si>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</si>
  <si>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</si>
  <si>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</si>
  <si>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</si>
  <si>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</si>
  <si>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</si>
  <si>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</si>
  <si>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</si>
  <si>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</si>
  <si>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</si>
  <si>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</si>
  <si>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</si>
  <si>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</si>
  <si>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</si>
  <si>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</si>
  <si>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</si>
  <si>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</si>
  <si>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</si>
  <si>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</si>
  <si>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</si>
  <si>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</si>
  <si>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</si>
  <si>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</si>
  <si>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</si>
  <si>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</si>
  <si>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</si>
  <si>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</si>
  <si>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</si>
  <si>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</si>
  <si>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</si>
  <si>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</si>
  <si>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</si>
  <si>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</si>
  <si>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</si>
  <si>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</si>
  <si>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</si>
  <si>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</si>
  <si>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</si>
  <si>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</si>
  <si>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</si>
  <si>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</si>
  <si>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</si>
  <si>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</si>
  <si>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</si>
  <si>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</si>
  <si>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</si>
  <si>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</si>
  <si>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</si>
  <si>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</si>
  <si>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</si>
  <si>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</si>
  <si>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</si>
  <si>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</si>
  <si>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</si>
  <si>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</si>
  <si>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</si>
  <si>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</si>
  <si>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</si>
  <si>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</si>
  <si>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</si>
  <si>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</si>
  <si>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</si>
  <si>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</si>
  <si>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</si>
  <si>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</si>
  <si>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</si>
  <si>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</si>
  <si>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</si>
  <si>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</si>
  <si>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</si>
  <si>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</si>
  <si>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</si>
  <si>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</si>
  <si>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</si>
  <si>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</si>
  <si>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</si>
  <si>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</si>
  <si>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</si>
  <si>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</si>
  <si>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</si>
  <si>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</si>
  <si>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</si>
  <si>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</si>
  <si>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</si>
  <si>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</si>
  <si>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</si>
  <si>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</si>
  <si>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</si>
  <si>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</si>
  <si>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</si>
  <si>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</si>
  <si>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</si>
  <si>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</si>
  <si>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</si>
  <si>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</si>
  <si>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</si>
  <si>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</si>
  <si>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</si>
  <si>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</si>
  <si>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</si>
  <si>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</si>
  <si>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</si>
  <si>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</si>
  <si>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</si>
  <si>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</si>
  <si>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</si>
  <si>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</si>
  <si>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</si>
  <si>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</si>
  <si>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</si>
  <si>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</si>
  <si>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</si>
  <si>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</si>
  <si>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</si>
  <si>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</si>
  <si>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</si>
  <si>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</si>
  <si>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</si>
  <si>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</si>
  <si>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</si>
  <si>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</si>
  <si>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</si>
  <si>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</si>
  <si>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</si>
  <si>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</si>
  <si>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</si>
  <si>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</si>
  <si>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</si>
  <si>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</si>
  <si>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</si>
  <si>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</si>
  <si>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</si>
  <si>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</si>
  <si>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</si>
  <si>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</si>
  <si>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</si>
  <si>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</si>
  <si>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</si>
  <si>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</si>
  <si>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</si>
  <si>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</si>
  <si>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</si>
  <si>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</si>
  <si>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</si>
  <si>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</si>
  <si>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</si>
  <si>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</si>
  <si>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</si>
  <si>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</si>
  <si>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</si>
  <si>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</si>
  <si>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</si>
  <si>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</si>
  <si>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</si>
  <si>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</si>
  <si>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</si>
  <si>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</si>
  <si>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</si>
  <si>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</si>
  <si>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</si>
  <si>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</si>
  <si>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</si>
  <si>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</si>
  <si>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</si>
  <si>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</si>
  <si>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</si>
  <si>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</si>
  <si>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</si>
  <si>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</si>
  <si>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</si>
  <si>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</si>
  <si>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</si>
  <si>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</si>
  <si>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</si>
  <si>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</si>
  <si>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</si>
  <si>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</si>
  <si>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</si>
  <si>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</si>
  <si>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</si>
  <si>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</si>
  <si>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</si>
  <si>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</si>
  <si>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</si>
  <si>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</si>
  <si>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</si>
  <si>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</si>
  <si>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</si>
  <si>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</si>
  <si>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</si>
  <si>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</si>
  <si>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</si>
  <si>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</si>
  <si>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</si>
  <si>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</si>
  <si>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</si>
  <si>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</si>
  <si>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</si>
  <si>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</si>
  <si>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</si>
  <si>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</si>
  <si>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</si>
  <si>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</si>
  <si>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</si>
  <si>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</si>
  <si>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</si>
  <si>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</si>
  <si>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</si>
  <si>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</si>
  <si>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</si>
  <si>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</si>
  <si>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</si>
  <si>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</si>
  <si>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</si>
  <si>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</si>
  <si>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</si>
  <si>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</si>
  <si>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</si>
  <si>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</si>
  <si>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</si>
  <si>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</si>
  <si>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</si>
  <si>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</si>
  <si>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</si>
  <si>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</si>
  <si>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</si>
  <si>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</si>
  <si>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</si>
  <si>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</si>
  <si>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</si>
  <si>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</si>
  <si>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</si>
  <si>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</si>
  <si>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</si>
  <si>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</si>
  <si>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</si>
  <si>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</si>
  <si>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</si>
  <si>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</si>
  <si>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</si>
  <si>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</si>
  <si>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</si>
  <si>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</si>
  <si>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</si>
  <si>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</si>
  <si>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</si>
  <si>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</si>
  <si>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</si>
  <si>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</si>
  <si>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</si>
  <si>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</si>
  <si>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</si>
  <si>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</si>
  <si>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</si>
  <si>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</si>
  <si>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</si>
  <si>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</si>
  <si>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</si>
  <si>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</si>
  <si>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</si>
  <si>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</si>
  <si>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</si>
  <si>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</si>
  <si>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</si>
  <si>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</si>
  <si>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</si>
  <si>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</si>
  <si>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</si>
  <si>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</si>
  <si>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</si>
  <si>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</si>
  <si>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</si>
  <si>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</si>
  <si>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</si>
  <si>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</si>
  <si>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</si>
  <si>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</si>
  <si>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</si>
  <si>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</si>
  <si>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</si>
  <si>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</si>
  <si>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</si>
  <si>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</si>
  <si>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</si>
  <si>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</si>
  <si>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</si>
  <si>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</si>
  <si>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</si>
  <si>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</si>
  <si>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</si>
  <si>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</si>
  <si>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</si>
  <si>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</si>
  <si>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</si>
  <si>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</si>
  <si>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</si>
  <si>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</si>
  <si>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</si>
  <si>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</si>
  <si>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</si>
  <si>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</si>
  <si>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</si>
  <si>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</si>
  <si>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</si>
  <si>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</si>
  <si>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</si>
  <si>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</si>
  <si>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</si>
  <si>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</si>
  <si>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</si>
  <si>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</si>
  <si>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</si>
  <si>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</si>
  <si>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</si>
  <si>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</si>
  <si>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</si>
  <si>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</si>
  <si>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</si>
  <si>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</si>
  <si>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</si>
  <si>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</si>
  <si>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</si>
  <si>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</si>
  <si>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</si>
  <si>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</si>
  <si>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</si>
  <si>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</si>
  <si>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</si>
  <si>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</si>
  <si>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</si>
  <si>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</si>
  <si>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</si>
  <si>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</si>
  <si>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</si>
  <si>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</si>
  <si>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</si>
  <si>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</si>
  <si>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</si>
  <si>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</si>
  <si>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</si>
  <si>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</si>
  <si>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</si>
  <si>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</si>
  <si>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</si>
  <si>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</si>
  <si>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</si>
  <si>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</si>
  <si>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</si>
  <si>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</si>
  <si>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</si>
  <si>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</si>
  <si>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</si>
  <si>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</si>
  <si>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B.A. Ware</t>
  </si>
  <si>
    <t>Adam Baum</t>
  </si>
  <si>
    <t>Denta Skrappz</t>
  </si>
  <si>
    <t>Dick Tator</t>
  </si>
  <si>
    <t>Doug Graves</t>
  </si>
  <si>
    <t>Phil Graves</t>
  </si>
  <si>
    <t>Justin Sane</t>
  </si>
  <si>
    <t>Pearl E. Gates</t>
  </si>
  <si>
    <t>Dr. DeKay</t>
  </si>
  <si>
    <t>Lucy Fer</t>
  </si>
  <si>
    <t>Anna Fender</t>
  </si>
  <si>
    <t xml:space="preserve">Stan Still </t>
  </si>
  <si>
    <t>Incompetent Minions</t>
  </si>
  <si>
    <t>ratogre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</si>
</sst>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2" val="0"/>
</file>

<file path=xl/ctrlProps/ctrlProp10.xml><?xml version="1.0" encoding="utf-8"?>
<formControlPr xmlns="http://schemas.microsoft.com/office/spreadsheetml/2009/9/main" objectType="Drop" dropLines="15" dropStyle="combo" dx="16" fmlaLink="$AP$11" fmlaRange="$BT$1:$BT$15" noThreeD="1" sel="1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1"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1" val="0"/>
</file>

<file path=xl/ctrlProps/ctrlProp13.xml><?xml version="1.0" encoding="utf-8"?>
<formControlPr xmlns="http://schemas.microsoft.com/office/spreadsheetml/2009/9/main" objectType="Drop" dropLines="15" dropStyle="combo" dx="16" fmlaLink="$AP$14" fmlaRange="$BT$1:$BT$15" noThreeD="1" sel="5" val="0"/>
</file>

<file path=xl/ctrlProps/ctrlProp14.xml><?xml version="1.0" encoding="utf-8"?>
<formControlPr xmlns="http://schemas.microsoft.com/office/spreadsheetml/2009/9/main" objectType="Drop" dropLines="15" dropStyle="combo" dx="16" fmlaLink="$AP$15" fmlaRange="$BT$1:$BT$15" noThreeD="1" sel="5" val="0"/>
</file>

<file path=xl/ctrlProps/ctrlProp15.xml><?xml version="1.0" encoding="utf-8"?>
<formControlPr xmlns="http://schemas.microsoft.com/office/spreadsheetml/2009/9/main" objectType="Drop" dropLines="15" dropStyle="combo" dx="16" fmlaLink="$AP$16" fmlaRange="$BT$1:$BT$15" noThreeD="1" sel="4" val="0"/>
</file>

<file path=xl/ctrlProps/ctrlProp16.xml><?xml version="1.0" encoding="utf-8"?>
<formControlPr xmlns="http://schemas.microsoft.com/office/spreadsheetml/2009/9/main" objectType="Drop" dropLines="15" dropStyle="combo" dx="16" fmlaLink="$AP$17" fmlaRange="$BT$1:$BT$15" noThreeD="1" sel="4" val="0"/>
</file>

<file path=xl/ctrlProps/ctrlProp17.xml><?xml version="1.0" encoding="utf-8"?>
<formControlPr xmlns="http://schemas.microsoft.com/office/spreadsheetml/2009/9/main" objectType="Drop" dropLines="15" dropStyle="combo" dx="16" fmlaLink="$AP$18" fmlaRange="$BT$1:$BT$15" noThreeD="1" sel="6" val="0"/>
</file>

<file path=xl/ctrlProps/ctrlProp18.xml><?xml version="1.0" encoding="utf-8"?>
<formControlPr xmlns="http://schemas.microsoft.com/office/spreadsheetml/2009/9/main" objectType="Drop" dropLines="20" dropStyle="combo" dx="16" fmlaLink="$AJ$17" fmlaRange="$AQ$32:$AQ$87" noThreeD="1" sel="33" val="18"/>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1"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54" val="36"/>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8" val="0"/>
</file>

<file path=xl/ctrlProps/ctrlProp32.xml><?xml version="1.0" encoding="utf-8"?>
<formControlPr xmlns="http://schemas.microsoft.com/office/spreadsheetml/2009/9/main" objectType="Drop" dropLines="20" dropStyle="combo" dx="16" fmlaLink="$AJ$14" fmlaRange="$AQ$32:$AQ$87" noThreeD="1" sel="10"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39" val="35"/>
</file>

<file path=xl/ctrlProps/ctrlProp37.xml><?xml version="1.0" encoding="utf-8"?>
<formControlPr xmlns="http://schemas.microsoft.com/office/spreadsheetml/2009/9/main" objectType="Drop" dropLines="20" dropStyle="combo" dx="16" fmlaLink="$AJ$9" fmlaRange="$AQ$32:$AQ$87" noThreeD="1" sel="39" val="32"/>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47" val="35"/>
</file>

<file path=xl/ctrlProps/ctrlProp41.xml><?xml version="1.0" encoding="utf-8"?>
<formControlPr xmlns="http://schemas.microsoft.com/office/spreadsheetml/2009/9/main" objectType="Drop" dropLines="20" dropStyle="combo" dx="16" fmlaLink="$AJ$5" fmlaRange="$AQ$32:$AQ$87" noThreeD="1" sel="19" val="0"/>
</file>

<file path=xl/ctrlProps/ctrlProp42.xml><?xml version="1.0" encoding="utf-8"?>
<formControlPr xmlns="http://schemas.microsoft.com/office/spreadsheetml/2009/9/main" objectType="Drop" dropLines="20" dropStyle="combo" dx="16" fmlaLink="$AJ$4" fmlaRange="$AQ$32:$AQ$87" noThreeD="1" sel="19"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20</xdr:row>
          <xdr:rowOff>7620</xdr:rowOff>
        </xdr:from>
        <xdr:to>
          <xdr:col>8</xdr:col>
          <xdr:colOff>929640</xdr:colOff>
          <xdr:row>20</xdr:row>
          <xdr:rowOff>167640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xdr:row>
          <xdr:rowOff>7620</xdr:rowOff>
        </xdr:from>
        <xdr:to>
          <xdr:col>3</xdr:col>
          <xdr:colOff>1127760</xdr:colOff>
          <xdr:row>2</xdr:row>
          <xdr:rowOff>167640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7620</xdr:rowOff>
        </xdr:from>
        <xdr:to>
          <xdr:col>3</xdr:col>
          <xdr:colOff>1127760</xdr:colOff>
          <xdr:row>3</xdr:row>
          <xdr:rowOff>167640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7620</xdr:rowOff>
        </xdr:from>
        <xdr:to>
          <xdr:col>3</xdr:col>
          <xdr:colOff>1127760</xdr:colOff>
          <xdr:row>4</xdr:row>
          <xdr:rowOff>167640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xdr:row>
          <xdr:rowOff>7620</xdr:rowOff>
        </xdr:from>
        <xdr:to>
          <xdr:col>3</xdr:col>
          <xdr:colOff>1127760</xdr:colOff>
          <xdr:row>5</xdr:row>
          <xdr:rowOff>167640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7620</xdr:rowOff>
        </xdr:from>
        <xdr:to>
          <xdr:col>3</xdr:col>
          <xdr:colOff>1127760</xdr:colOff>
          <xdr:row>6</xdr:row>
          <xdr:rowOff>167640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1127760</xdr:colOff>
          <xdr:row>7</xdr:row>
          <xdr:rowOff>167640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xdr:row>
          <xdr:rowOff>7620</xdr:rowOff>
        </xdr:from>
        <xdr:to>
          <xdr:col>3</xdr:col>
          <xdr:colOff>1127760</xdr:colOff>
          <xdr:row>8</xdr:row>
          <xdr:rowOff>167640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7620</xdr:rowOff>
        </xdr:from>
        <xdr:to>
          <xdr:col>3</xdr:col>
          <xdr:colOff>1127760</xdr:colOff>
          <xdr:row>9</xdr:row>
          <xdr:rowOff>167640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xdr:row>
          <xdr:rowOff>7620</xdr:rowOff>
        </xdr:from>
        <xdr:to>
          <xdr:col>3</xdr:col>
          <xdr:colOff>1127760</xdr:colOff>
          <xdr:row>10</xdr:row>
          <xdr:rowOff>167640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xdr:row>
          <xdr:rowOff>7620</xdr:rowOff>
        </xdr:from>
        <xdr:to>
          <xdr:col>3</xdr:col>
          <xdr:colOff>1127760</xdr:colOff>
          <xdr:row>11</xdr:row>
          <xdr:rowOff>167640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7620</xdr:rowOff>
        </xdr:from>
        <xdr:to>
          <xdr:col>3</xdr:col>
          <xdr:colOff>1127760</xdr:colOff>
          <xdr:row>12</xdr:row>
          <xdr:rowOff>167640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7620</xdr:rowOff>
        </xdr:from>
        <xdr:to>
          <xdr:col>3</xdr:col>
          <xdr:colOff>1127760</xdr:colOff>
          <xdr:row>13</xdr:row>
          <xdr:rowOff>167640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14</xdr:row>
          <xdr:rowOff>7620</xdr:rowOff>
        </xdr:from>
        <xdr:to>
          <xdr:col>3</xdr:col>
          <xdr:colOff>1127760</xdr:colOff>
          <xdr:row>14</xdr:row>
          <xdr:rowOff>167640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7620</xdr:rowOff>
        </xdr:from>
        <xdr:to>
          <xdr:col>3</xdr:col>
          <xdr:colOff>1127760</xdr:colOff>
          <xdr:row>15</xdr:row>
          <xdr:rowOff>167640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7620</xdr:rowOff>
        </xdr:from>
        <xdr:to>
          <xdr:col>3</xdr:col>
          <xdr:colOff>1127760</xdr:colOff>
          <xdr:row>16</xdr:row>
          <xdr:rowOff>167640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7620</xdr:rowOff>
        </xdr:from>
        <xdr:to>
          <xdr:col>3</xdr:col>
          <xdr:colOff>1127760</xdr:colOff>
          <xdr:row>17</xdr:row>
          <xdr:rowOff>167640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167640</xdr:colOff>
          <xdr:row>20</xdr:row>
          <xdr:rowOff>30480</xdr:rowOff>
        </xdr:from>
        <xdr:to>
          <xdr:col>26</xdr:col>
          <xdr:colOff>38100</xdr:colOff>
          <xdr:row>20</xdr:row>
          <xdr:rowOff>190500</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7620</xdr:rowOff>
        </xdr:from>
        <xdr:to>
          <xdr:col>28</xdr:col>
          <xdr:colOff>0</xdr:colOff>
          <xdr:row>16</xdr:row>
          <xdr:rowOff>167640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7620</xdr:rowOff>
        </xdr:from>
        <xdr:to>
          <xdr:col>29</xdr:col>
          <xdr:colOff>0</xdr:colOff>
          <xdr:row>16</xdr:row>
          <xdr:rowOff>167640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7620</xdr:rowOff>
        </xdr:from>
        <xdr:to>
          <xdr:col>30</xdr:col>
          <xdr:colOff>0</xdr:colOff>
          <xdr:row>16</xdr:row>
          <xdr:rowOff>167640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7620</xdr:rowOff>
        </xdr:from>
        <xdr:to>
          <xdr:col>31</xdr:col>
          <xdr:colOff>0</xdr:colOff>
          <xdr:row>16</xdr:row>
          <xdr:rowOff>167640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7620</xdr:rowOff>
        </xdr:from>
        <xdr:to>
          <xdr:col>32</xdr:col>
          <xdr:colOff>0</xdr:colOff>
          <xdr:row>16</xdr:row>
          <xdr:rowOff>167640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7620</xdr:rowOff>
        </xdr:from>
        <xdr:to>
          <xdr:col>33</xdr:col>
          <xdr:colOff>0</xdr:colOff>
          <xdr:row>16</xdr:row>
          <xdr:rowOff>167640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7620</xdr:rowOff>
        </xdr:from>
        <xdr:to>
          <xdr:col>28</xdr:col>
          <xdr:colOff>0</xdr:colOff>
          <xdr:row>17</xdr:row>
          <xdr:rowOff>167640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7620</xdr:rowOff>
        </xdr:from>
        <xdr:to>
          <xdr:col>29</xdr:col>
          <xdr:colOff>0</xdr:colOff>
          <xdr:row>17</xdr:row>
          <xdr:rowOff>167640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7620</xdr:rowOff>
        </xdr:from>
        <xdr:to>
          <xdr:col>30</xdr:col>
          <xdr:colOff>0</xdr:colOff>
          <xdr:row>17</xdr:row>
          <xdr:rowOff>167640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7620</xdr:rowOff>
        </xdr:from>
        <xdr:to>
          <xdr:col>31</xdr:col>
          <xdr:colOff>0</xdr:colOff>
          <xdr:row>17</xdr:row>
          <xdr:rowOff>167640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7620</xdr:rowOff>
        </xdr:from>
        <xdr:to>
          <xdr:col>32</xdr:col>
          <xdr:colOff>0</xdr:colOff>
          <xdr:row>17</xdr:row>
          <xdr:rowOff>167640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7620</xdr:rowOff>
        </xdr:from>
        <xdr:to>
          <xdr:col>33</xdr:col>
          <xdr:colOff>0</xdr:colOff>
          <xdr:row>17</xdr:row>
          <xdr:rowOff>167640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7620</xdr:rowOff>
        </xdr:from>
        <xdr:to>
          <xdr:col>28</xdr:col>
          <xdr:colOff>0</xdr:colOff>
          <xdr:row>15</xdr:row>
          <xdr:rowOff>167640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7620</xdr:rowOff>
        </xdr:from>
        <xdr:to>
          <xdr:col>28</xdr:col>
          <xdr:colOff>0</xdr:colOff>
          <xdr:row>14</xdr:row>
          <xdr:rowOff>167640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7620</xdr:rowOff>
        </xdr:from>
        <xdr:to>
          <xdr:col>28</xdr:col>
          <xdr:colOff>0</xdr:colOff>
          <xdr:row>13</xdr:row>
          <xdr:rowOff>167640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7620</xdr:rowOff>
        </xdr:from>
        <xdr:to>
          <xdr:col>28</xdr:col>
          <xdr:colOff>0</xdr:colOff>
          <xdr:row>12</xdr:row>
          <xdr:rowOff>167640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7620</xdr:rowOff>
        </xdr:from>
        <xdr:to>
          <xdr:col>28</xdr:col>
          <xdr:colOff>0</xdr:colOff>
          <xdr:row>11</xdr:row>
          <xdr:rowOff>167640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7620</xdr:rowOff>
        </xdr:from>
        <xdr:to>
          <xdr:col>28</xdr:col>
          <xdr:colOff>0</xdr:colOff>
          <xdr:row>10</xdr:row>
          <xdr:rowOff>167640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7620</xdr:rowOff>
        </xdr:from>
        <xdr:to>
          <xdr:col>28</xdr:col>
          <xdr:colOff>0</xdr:colOff>
          <xdr:row>9</xdr:row>
          <xdr:rowOff>167640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7620</xdr:rowOff>
        </xdr:from>
        <xdr:to>
          <xdr:col>28</xdr:col>
          <xdr:colOff>0</xdr:colOff>
          <xdr:row>8</xdr:row>
          <xdr:rowOff>167640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7620</xdr:rowOff>
        </xdr:from>
        <xdr:to>
          <xdr:col>28</xdr:col>
          <xdr:colOff>0</xdr:colOff>
          <xdr:row>7</xdr:row>
          <xdr:rowOff>167640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7620</xdr:rowOff>
        </xdr:from>
        <xdr:to>
          <xdr:col>28</xdr:col>
          <xdr:colOff>0</xdr:colOff>
          <xdr:row>6</xdr:row>
          <xdr:rowOff>167640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7620</xdr:rowOff>
        </xdr:from>
        <xdr:to>
          <xdr:col>28</xdr:col>
          <xdr:colOff>0</xdr:colOff>
          <xdr:row>5</xdr:row>
          <xdr:rowOff>167640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7620</xdr:rowOff>
        </xdr:from>
        <xdr:to>
          <xdr:col>28</xdr:col>
          <xdr:colOff>0</xdr:colOff>
          <xdr:row>4</xdr:row>
          <xdr:rowOff>167640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7620</xdr:rowOff>
        </xdr:from>
        <xdr:to>
          <xdr:col>28</xdr:col>
          <xdr:colOff>0</xdr:colOff>
          <xdr:row>3</xdr:row>
          <xdr:rowOff>167640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7620</xdr:rowOff>
        </xdr:from>
        <xdr:to>
          <xdr:col>28</xdr:col>
          <xdr:colOff>0</xdr:colOff>
          <xdr:row>2</xdr:row>
          <xdr:rowOff>167640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7620</xdr:rowOff>
        </xdr:from>
        <xdr:to>
          <xdr:col>29</xdr:col>
          <xdr:colOff>0</xdr:colOff>
          <xdr:row>15</xdr:row>
          <xdr:rowOff>167640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7620</xdr:rowOff>
        </xdr:from>
        <xdr:to>
          <xdr:col>29</xdr:col>
          <xdr:colOff>0</xdr:colOff>
          <xdr:row>14</xdr:row>
          <xdr:rowOff>167640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7620</xdr:rowOff>
        </xdr:from>
        <xdr:to>
          <xdr:col>29</xdr:col>
          <xdr:colOff>0</xdr:colOff>
          <xdr:row>13</xdr:row>
          <xdr:rowOff>167640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7620</xdr:rowOff>
        </xdr:from>
        <xdr:to>
          <xdr:col>29</xdr:col>
          <xdr:colOff>0</xdr:colOff>
          <xdr:row>12</xdr:row>
          <xdr:rowOff>167640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7620</xdr:rowOff>
        </xdr:from>
        <xdr:to>
          <xdr:col>29</xdr:col>
          <xdr:colOff>0</xdr:colOff>
          <xdr:row>11</xdr:row>
          <xdr:rowOff>167640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7620</xdr:rowOff>
        </xdr:from>
        <xdr:to>
          <xdr:col>29</xdr:col>
          <xdr:colOff>0</xdr:colOff>
          <xdr:row>10</xdr:row>
          <xdr:rowOff>167640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7620</xdr:rowOff>
        </xdr:from>
        <xdr:to>
          <xdr:col>29</xdr:col>
          <xdr:colOff>0</xdr:colOff>
          <xdr:row>9</xdr:row>
          <xdr:rowOff>167640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7620</xdr:rowOff>
        </xdr:from>
        <xdr:to>
          <xdr:col>29</xdr:col>
          <xdr:colOff>0</xdr:colOff>
          <xdr:row>8</xdr:row>
          <xdr:rowOff>167640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7620</xdr:rowOff>
        </xdr:from>
        <xdr:to>
          <xdr:col>29</xdr:col>
          <xdr:colOff>0</xdr:colOff>
          <xdr:row>7</xdr:row>
          <xdr:rowOff>167640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7620</xdr:rowOff>
        </xdr:from>
        <xdr:to>
          <xdr:col>29</xdr:col>
          <xdr:colOff>0</xdr:colOff>
          <xdr:row>6</xdr:row>
          <xdr:rowOff>167640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7620</xdr:rowOff>
        </xdr:from>
        <xdr:to>
          <xdr:col>29</xdr:col>
          <xdr:colOff>0</xdr:colOff>
          <xdr:row>5</xdr:row>
          <xdr:rowOff>167640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7620</xdr:rowOff>
        </xdr:from>
        <xdr:to>
          <xdr:col>29</xdr:col>
          <xdr:colOff>0</xdr:colOff>
          <xdr:row>4</xdr:row>
          <xdr:rowOff>167640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7620</xdr:rowOff>
        </xdr:from>
        <xdr:to>
          <xdr:col>29</xdr:col>
          <xdr:colOff>0</xdr:colOff>
          <xdr:row>3</xdr:row>
          <xdr:rowOff>167640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7620</xdr:rowOff>
        </xdr:from>
        <xdr:to>
          <xdr:col>29</xdr:col>
          <xdr:colOff>0</xdr:colOff>
          <xdr:row>2</xdr:row>
          <xdr:rowOff>167640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7620</xdr:rowOff>
        </xdr:from>
        <xdr:to>
          <xdr:col>29</xdr:col>
          <xdr:colOff>830580</xdr:colOff>
          <xdr:row>15</xdr:row>
          <xdr:rowOff>167640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7620</xdr:rowOff>
        </xdr:from>
        <xdr:to>
          <xdr:col>30</xdr:col>
          <xdr:colOff>0</xdr:colOff>
          <xdr:row>14</xdr:row>
          <xdr:rowOff>167640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7620</xdr:rowOff>
        </xdr:from>
        <xdr:to>
          <xdr:col>30</xdr:col>
          <xdr:colOff>0</xdr:colOff>
          <xdr:row>13</xdr:row>
          <xdr:rowOff>167640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7620</xdr:rowOff>
        </xdr:from>
        <xdr:to>
          <xdr:col>30</xdr:col>
          <xdr:colOff>0</xdr:colOff>
          <xdr:row>12</xdr:row>
          <xdr:rowOff>167640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7620</xdr:rowOff>
        </xdr:from>
        <xdr:to>
          <xdr:col>30</xdr:col>
          <xdr:colOff>0</xdr:colOff>
          <xdr:row>11</xdr:row>
          <xdr:rowOff>167640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7620</xdr:rowOff>
        </xdr:from>
        <xdr:to>
          <xdr:col>30</xdr:col>
          <xdr:colOff>0</xdr:colOff>
          <xdr:row>10</xdr:row>
          <xdr:rowOff>167640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7620</xdr:rowOff>
        </xdr:from>
        <xdr:to>
          <xdr:col>30</xdr:col>
          <xdr:colOff>0</xdr:colOff>
          <xdr:row>9</xdr:row>
          <xdr:rowOff>167640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7620</xdr:rowOff>
        </xdr:from>
        <xdr:to>
          <xdr:col>30</xdr:col>
          <xdr:colOff>0</xdr:colOff>
          <xdr:row>8</xdr:row>
          <xdr:rowOff>167640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7620</xdr:rowOff>
        </xdr:from>
        <xdr:to>
          <xdr:col>30</xdr:col>
          <xdr:colOff>0</xdr:colOff>
          <xdr:row>7</xdr:row>
          <xdr:rowOff>167640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7620</xdr:rowOff>
        </xdr:from>
        <xdr:to>
          <xdr:col>30</xdr:col>
          <xdr:colOff>0</xdr:colOff>
          <xdr:row>6</xdr:row>
          <xdr:rowOff>167640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7620</xdr:rowOff>
        </xdr:from>
        <xdr:to>
          <xdr:col>30</xdr:col>
          <xdr:colOff>0</xdr:colOff>
          <xdr:row>5</xdr:row>
          <xdr:rowOff>167640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7620</xdr:rowOff>
        </xdr:from>
        <xdr:to>
          <xdr:col>30</xdr:col>
          <xdr:colOff>0</xdr:colOff>
          <xdr:row>4</xdr:row>
          <xdr:rowOff>167640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7620</xdr:rowOff>
        </xdr:from>
        <xdr:to>
          <xdr:col>30</xdr:col>
          <xdr:colOff>0</xdr:colOff>
          <xdr:row>3</xdr:row>
          <xdr:rowOff>167640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7620</xdr:rowOff>
        </xdr:from>
        <xdr:to>
          <xdr:col>30</xdr:col>
          <xdr:colOff>0</xdr:colOff>
          <xdr:row>2</xdr:row>
          <xdr:rowOff>167640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7620</xdr:rowOff>
        </xdr:from>
        <xdr:to>
          <xdr:col>31</xdr:col>
          <xdr:colOff>0</xdr:colOff>
          <xdr:row>15</xdr:row>
          <xdr:rowOff>167640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7620</xdr:rowOff>
        </xdr:from>
        <xdr:to>
          <xdr:col>31</xdr:col>
          <xdr:colOff>0</xdr:colOff>
          <xdr:row>14</xdr:row>
          <xdr:rowOff>167640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7620</xdr:rowOff>
        </xdr:from>
        <xdr:to>
          <xdr:col>31</xdr:col>
          <xdr:colOff>0</xdr:colOff>
          <xdr:row>13</xdr:row>
          <xdr:rowOff>167640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7620</xdr:rowOff>
        </xdr:from>
        <xdr:to>
          <xdr:col>31</xdr:col>
          <xdr:colOff>0</xdr:colOff>
          <xdr:row>12</xdr:row>
          <xdr:rowOff>167640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7620</xdr:rowOff>
        </xdr:from>
        <xdr:to>
          <xdr:col>31</xdr:col>
          <xdr:colOff>0</xdr:colOff>
          <xdr:row>11</xdr:row>
          <xdr:rowOff>167640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7620</xdr:rowOff>
        </xdr:from>
        <xdr:to>
          <xdr:col>31</xdr:col>
          <xdr:colOff>0</xdr:colOff>
          <xdr:row>10</xdr:row>
          <xdr:rowOff>167640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7620</xdr:rowOff>
        </xdr:from>
        <xdr:to>
          <xdr:col>31</xdr:col>
          <xdr:colOff>0</xdr:colOff>
          <xdr:row>9</xdr:row>
          <xdr:rowOff>167640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7620</xdr:rowOff>
        </xdr:from>
        <xdr:to>
          <xdr:col>31</xdr:col>
          <xdr:colOff>0</xdr:colOff>
          <xdr:row>8</xdr:row>
          <xdr:rowOff>167640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7620</xdr:rowOff>
        </xdr:from>
        <xdr:to>
          <xdr:col>31</xdr:col>
          <xdr:colOff>0</xdr:colOff>
          <xdr:row>7</xdr:row>
          <xdr:rowOff>167640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7620</xdr:rowOff>
        </xdr:from>
        <xdr:to>
          <xdr:col>31</xdr:col>
          <xdr:colOff>0</xdr:colOff>
          <xdr:row>6</xdr:row>
          <xdr:rowOff>167640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7620</xdr:rowOff>
        </xdr:from>
        <xdr:to>
          <xdr:col>31</xdr:col>
          <xdr:colOff>0</xdr:colOff>
          <xdr:row>5</xdr:row>
          <xdr:rowOff>167640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7620</xdr:rowOff>
        </xdr:from>
        <xdr:to>
          <xdr:col>31</xdr:col>
          <xdr:colOff>0</xdr:colOff>
          <xdr:row>4</xdr:row>
          <xdr:rowOff>167640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7620</xdr:rowOff>
        </xdr:from>
        <xdr:to>
          <xdr:col>31</xdr:col>
          <xdr:colOff>0</xdr:colOff>
          <xdr:row>3</xdr:row>
          <xdr:rowOff>167640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7620</xdr:rowOff>
        </xdr:from>
        <xdr:to>
          <xdr:col>31</xdr:col>
          <xdr:colOff>0</xdr:colOff>
          <xdr:row>2</xdr:row>
          <xdr:rowOff>167640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7620</xdr:rowOff>
        </xdr:from>
        <xdr:to>
          <xdr:col>32</xdr:col>
          <xdr:colOff>0</xdr:colOff>
          <xdr:row>15</xdr:row>
          <xdr:rowOff>167640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7620</xdr:rowOff>
        </xdr:from>
        <xdr:to>
          <xdr:col>32</xdr:col>
          <xdr:colOff>0</xdr:colOff>
          <xdr:row>14</xdr:row>
          <xdr:rowOff>167640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7620</xdr:rowOff>
        </xdr:from>
        <xdr:to>
          <xdr:col>32</xdr:col>
          <xdr:colOff>0</xdr:colOff>
          <xdr:row>13</xdr:row>
          <xdr:rowOff>167640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7620</xdr:rowOff>
        </xdr:from>
        <xdr:to>
          <xdr:col>32</xdr:col>
          <xdr:colOff>0</xdr:colOff>
          <xdr:row>12</xdr:row>
          <xdr:rowOff>167640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7620</xdr:rowOff>
        </xdr:from>
        <xdr:to>
          <xdr:col>32</xdr:col>
          <xdr:colOff>0</xdr:colOff>
          <xdr:row>11</xdr:row>
          <xdr:rowOff>167640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7620</xdr:rowOff>
        </xdr:from>
        <xdr:to>
          <xdr:col>32</xdr:col>
          <xdr:colOff>0</xdr:colOff>
          <xdr:row>10</xdr:row>
          <xdr:rowOff>167640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7620</xdr:rowOff>
        </xdr:from>
        <xdr:to>
          <xdr:col>32</xdr:col>
          <xdr:colOff>0</xdr:colOff>
          <xdr:row>9</xdr:row>
          <xdr:rowOff>167640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7620</xdr:rowOff>
        </xdr:from>
        <xdr:to>
          <xdr:col>32</xdr:col>
          <xdr:colOff>0</xdr:colOff>
          <xdr:row>8</xdr:row>
          <xdr:rowOff>167640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7620</xdr:rowOff>
        </xdr:from>
        <xdr:to>
          <xdr:col>32</xdr:col>
          <xdr:colOff>0</xdr:colOff>
          <xdr:row>7</xdr:row>
          <xdr:rowOff>167640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7620</xdr:rowOff>
        </xdr:from>
        <xdr:to>
          <xdr:col>32</xdr:col>
          <xdr:colOff>0</xdr:colOff>
          <xdr:row>6</xdr:row>
          <xdr:rowOff>167640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7620</xdr:rowOff>
        </xdr:from>
        <xdr:to>
          <xdr:col>32</xdr:col>
          <xdr:colOff>0</xdr:colOff>
          <xdr:row>5</xdr:row>
          <xdr:rowOff>167640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7620</xdr:rowOff>
        </xdr:from>
        <xdr:to>
          <xdr:col>32</xdr:col>
          <xdr:colOff>0</xdr:colOff>
          <xdr:row>4</xdr:row>
          <xdr:rowOff>167640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7620</xdr:rowOff>
        </xdr:from>
        <xdr:to>
          <xdr:col>32</xdr:col>
          <xdr:colOff>0</xdr:colOff>
          <xdr:row>3</xdr:row>
          <xdr:rowOff>167640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7620</xdr:rowOff>
        </xdr:from>
        <xdr:to>
          <xdr:col>32</xdr:col>
          <xdr:colOff>0</xdr:colOff>
          <xdr:row>2</xdr:row>
          <xdr:rowOff>167640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7620</xdr:rowOff>
        </xdr:from>
        <xdr:to>
          <xdr:col>33</xdr:col>
          <xdr:colOff>0</xdr:colOff>
          <xdr:row>15</xdr:row>
          <xdr:rowOff>167640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7620</xdr:rowOff>
        </xdr:from>
        <xdr:to>
          <xdr:col>33</xdr:col>
          <xdr:colOff>0</xdr:colOff>
          <xdr:row>14</xdr:row>
          <xdr:rowOff>167640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7620</xdr:rowOff>
        </xdr:from>
        <xdr:to>
          <xdr:col>33</xdr:col>
          <xdr:colOff>0</xdr:colOff>
          <xdr:row>13</xdr:row>
          <xdr:rowOff>167640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7620</xdr:rowOff>
        </xdr:from>
        <xdr:to>
          <xdr:col>33</xdr:col>
          <xdr:colOff>0</xdr:colOff>
          <xdr:row>12</xdr:row>
          <xdr:rowOff>167640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7620</xdr:rowOff>
        </xdr:from>
        <xdr:to>
          <xdr:col>33</xdr:col>
          <xdr:colOff>0</xdr:colOff>
          <xdr:row>11</xdr:row>
          <xdr:rowOff>167640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7620</xdr:rowOff>
        </xdr:from>
        <xdr:to>
          <xdr:col>33</xdr:col>
          <xdr:colOff>0</xdr:colOff>
          <xdr:row>10</xdr:row>
          <xdr:rowOff>167640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7620</xdr:rowOff>
        </xdr:from>
        <xdr:to>
          <xdr:col>33</xdr:col>
          <xdr:colOff>0</xdr:colOff>
          <xdr:row>9</xdr:row>
          <xdr:rowOff>167640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7620</xdr:rowOff>
        </xdr:from>
        <xdr:to>
          <xdr:col>33</xdr:col>
          <xdr:colOff>0</xdr:colOff>
          <xdr:row>8</xdr:row>
          <xdr:rowOff>167640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7620</xdr:rowOff>
        </xdr:from>
        <xdr:to>
          <xdr:col>33</xdr:col>
          <xdr:colOff>0</xdr:colOff>
          <xdr:row>2</xdr:row>
          <xdr:rowOff>167640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7620</xdr:rowOff>
        </xdr:from>
        <xdr:to>
          <xdr:col>33</xdr:col>
          <xdr:colOff>0</xdr:colOff>
          <xdr:row>3</xdr:row>
          <xdr:rowOff>167640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7620</xdr:rowOff>
        </xdr:from>
        <xdr:to>
          <xdr:col>33</xdr:col>
          <xdr:colOff>0</xdr:colOff>
          <xdr:row>4</xdr:row>
          <xdr:rowOff>167640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7620</xdr:rowOff>
        </xdr:from>
        <xdr:to>
          <xdr:col>33</xdr:col>
          <xdr:colOff>0</xdr:colOff>
          <xdr:row>5</xdr:row>
          <xdr:rowOff>167640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7620</xdr:rowOff>
        </xdr:from>
        <xdr:to>
          <xdr:col>33</xdr:col>
          <xdr:colOff>0</xdr:colOff>
          <xdr:row>6</xdr:row>
          <xdr:rowOff>167640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7620</xdr:rowOff>
        </xdr:from>
        <xdr:to>
          <xdr:col>33</xdr:col>
          <xdr:colOff>0</xdr:colOff>
          <xdr:row>7</xdr:row>
          <xdr:rowOff>167640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9" sqref="C19:D25"/>
    </sheetView>
  </sheetViews>
  <sheetFormatPr defaultColWidth="0" defaultRowHeight="0" customHeight="1" zeroHeight="1" x14ac:dyDescent="0.25"/>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3">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Underworld Goblin</v>
      </c>
      <c r="BU2" s="141" t="str">
        <f>HLOOKUP(I$21,BZ$2:CW$16,2,FALSE)</f>
        <v>Underworld Goblin</v>
      </c>
      <c r="BV2" s="25">
        <f t="shared" ref="BV2:BV14" si="2">IF(BU2=0,"",COUNTIF($D$3:$D$18,BU2))</f>
        <v>5</v>
      </c>
      <c r="BW2" s="25">
        <f t="shared" ref="BW2:BW16" si="3">IF(BU2=0,"",VLOOKUP(BT2,$AX:$BK,14,FALSE))</f>
        <v>12</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
      <c r="A3" s="4"/>
      <c r="B3" s="245">
        <v>1</v>
      </c>
      <c r="C3" s="60"/>
      <c r="D3" s="8" t="str">
        <f t="shared" ref="D3:D18" si="4">IF(AP3&lt;=1,"",VLOOKUP(AP3,BS:BT,2,FALSE))</f>
        <v/>
      </c>
      <c r="E3" s="9" t="str">
        <f t="shared" ref="E3:E18" si="5">IF(D3&lt;&gt;"",IF(X3="Star",VLOOKUP(D3,$AX:$BD,2,FALSE),VLOOKUP(D3,$AX:$BD,2,FALSE)+N3+IF(AJ3=2,1)+IF(AK3=2,1)+IF(AL3=2,1)+IF(AM3=2,1)+IF(AN3=2,1)+IF(AO3=2,1)),"")</f>
        <v/>
      </c>
      <c r="F3" s="10" t="str">
        <f t="shared" ref="F3:F18" si="6">IF(D3&lt;&gt;"",IF(X3="Star",VLOOKUP(D3,$AX:$BD,3,FALSE),VLOOKUP(D3,$AX:$BD,3,FALSE)+O3+IF(AJ3=5,1)+IF(AK3=5,1)+IF(AL3=5,1)+IF(AM3=5,1)+IF(AN3=5,1)+IF(AO3=5,1)),"")</f>
        <v/>
      </c>
      <c r="G3" s="11" t="str">
        <f t="shared" ref="G3:G18" si="7">IF(D3&lt;&gt;"",IF(X3="Star",VLOOKUP(D3,$AX:$BD,4,FALSE),VLOOKUP(D3,$AX:$BD,4,FALSE)+P3+IF(AJ3=4,1)+IF(AK3=4,1)+IF(AL3=4,1)+IF(AM3=4,1)+IF(AN3=4,1)+IF(AO3=4,1)),"")</f>
        <v/>
      </c>
      <c r="H3" s="12" t="str">
        <f t="shared" ref="H3:H18" si="8">IF(D3&lt;&gt;"",IF(X3="Star",VLOOKUP(D3,$AX:$BD,5,FALSE),VLOOKUP(D3,$AX:$BD,5,FALSE)+Q3+IF(AJ3=3,1)+IF(AK3=3,1)+IF(AL3=3,1)+IF(AM3=3,1)+IF(AN3=3,1)+IF(AO3=3,1)),"")</f>
        <v/>
      </c>
      <c r="I3" s="201" t="str">
        <f t="shared" ref="I3:I18" si="9">IF(D3="","",IF(VLOOKUP(D3,$BT$2:$BW$14,3,FALSE)&gt;VLOOKUP(D3,$BT$2:$BW$14,4,FALSE),"Player type quantity surpassed",VLOOKUP(D3,$AX:$BD,6,FALSE)))</f>
        <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1</v>
      </c>
      <c r="AQ3" s="32" t="e">
        <f t="shared" ref="AQ3:AQ18" si="19">VLOOKUP(D3,$AX:$BD,2,FALSE)</f>
        <v>#N/A</v>
      </c>
      <c r="AR3" s="32" t="e">
        <f t="shared" ref="AR3:AR18" si="20">VLOOKUP(D3,$AX:$BD,3,FALSE)</f>
        <v>#N/A</v>
      </c>
      <c r="AS3" s="32" t="e">
        <f t="shared" ref="AS3:AS18" si="21">VLOOKUP(D3,$AX:$BD,4,FALSE)</f>
        <v>#N/A</v>
      </c>
      <c r="AT3" s="32" t="e">
        <f t="shared" ref="AT3:AT18" si="22">VLOOKUP(D3,$AX:$BD,5,FALSE)</f>
        <v>#N/A</v>
      </c>
      <c r="AU3" s="217">
        <f t="shared" ref="AU3:AU18" si="23">IF(L3&lt;&gt;"",0,(IF(D3&lt;&gt;"",VLOOKUP(D3,AX:BD,7,FALSE)+(Z3+T33+U33+V33+W33+X33+Y33)*1000,0)))</f>
        <v>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Underworld Skaven lineman</v>
      </c>
      <c r="BU3" s="141" t="str">
        <f>HLOOKUP(I$21,BZ$2:CW$16,3,FALSE)</f>
        <v>Underworld Skaven lineman</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
      <c r="A4" s="4"/>
      <c r="B4" s="246">
        <v>2</v>
      </c>
      <c r="C4" s="60" t="s">
        <v>760</v>
      </c>
      <c r="D4" s="8" t="str">
        <f t="shared" si="4"/>
        <v>Underworld Skaven lineman</v>
      </c>
      <c r="E4" s="9">
        <f t="shared" si="5"/>
        <v>7</v>
      </c>
      <c r="F4" s="10">
        <f t="shared" si="6"/>
        <v>3</v>
      </c>
      <c r="G4" s="11">
        <f t="shared" si="7"/>
        <v>3</v>
      </c>
      <c r="H4" s="12">
        <f t="shared" si="8"/>
        <v>7</v>
      </c>
      <c r="I4" s="201" t="str">
        <f t="shared" si="9"/>
        <v>Animosity</v>
      </c>
      <c r="J4" s="282" t="str">
        <f t="shared" ref="J4:J18" si="24">AB4&amp;AC4&amp;AD4&amp;AE4&amp;AF4&amp;AG4&amp;IF(AH4&lt;&gt;"",", "&amp;AH4,"")</f>
        <v>Wrestle</v>
      </c>
      <c r="K4" s="13" t="str">
        <f t="shared" si="10"/>
        <v/>
      </c>
      <c r="L4" s="116"/>
      <c r="M4" s="116"/>
      <c r="N4" s="117"/>
      <c r="O4" s="118"/>
      <c r="P4" s="119"/>
      <c r="Q4" s="120"/>
      <c r="R4" s="121"/>
      <c r="S4" s="122"/>
      <c r="T4" s="121"/>
      <c r="U4" s="122"/>
      <c r="V4" s="123"/>
      <c r="W4" s="124"/>
      <c r="X4" s="211">
        <f t="shared" si="11"/>
        <v>0</v>
      </c>
      <c r="Y4" s="128">
        <f t="shared" si="12"/>
        <v>70000</v>
      </c>
      <c r="Z4" s="244"/>
      <c r="AA4" s="266"/>
      <c r="AB4" s="286" t="str">
        <f t="shared" si="13"/>
        <v>Wrestle</v>
      </c>
      <c r="AC4" s="286" t="str">
        <f t="shared" si="14"/>
        <v/>
      </c>
      <c r="AD4" s="286" t="str">
        <f t="shared" si="15"/>
        <v/>
      </c>
      <c r="AE4" s="286" t="str">
        <f t="shared" si="16"/>
        <v/>
      </c>
      <c r="AF4" s="286" t="str">
        <f t="shared" si="17"/>
        <v/>
      </c>
      <c r="AG4" s="286" t="str">
        <f t="shared" si="18"/>
        <v/>
      </c>
      <c r="AH4" s="302"/>
      <c r="AI4" s="231"/>
      <c r="AJ4" s="283">
        <v>19</v>
      </c>
      <c r="AK4" s="283">
        <v>1</v>
      </c>
      <c r="AL4" s="283">
        <v>1</v>
      </c>
      <c r="AM4" s="283">
        <v>1</v>
      </c>
      <c r="AN4" s="283">
        <v>1</v>
      </c>
      <c r="AO4" s="283">
        <v>1</v>
      </c>
      <c r="AP4" s="37">
        <v>3</v>
      </c>
      <c r="AQ4" s="32">
        <f t="shared" si="19"/>
        <v>7</v>
      </c>
      <c r="AR4" s="32">
        <f t="shared" si="20"/>
        <v>3</v>
      </c>
      <c r="AS4" s="32">
        <f t="shared" si="21"/>
        <v>3</v>
      </c>
      <c r="AT4" s="32">
        <f t="shared" si="22"/>
        <v>7</v>
      </c>
      <c r="AU4" s="217">
        <f t="shared" si="23"/>
        <v>70000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Underworld Skaven Thrower</v>
      </c>
      <c r="BU4" s="141" t="str">
        <f>HLOOKUP(I$21,BZ$2:CW$16,4,FALSE)</f>
        <v>Underworld Skaven Thrower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
      <c r="A5" s="4"/>
      <c r="B5" s="245">
        <v>3</v>
      </c>
      <c r="C5" s="60" t="s">
        <v>761</v>
      </c>
      <c r="D5" s="8" t="str">
        <f t="shared" si="4"/>
        <v>Underworld Skaven lineman</v>
      </c>
      <c r="E5" s="9">
        <f t="shared" si="5"/>
        <v>7</v>
      </c>
      <c r="F5" s="10">
        <f t="shared" si="6"/>
        <v>3</v>
      </c>
      <c r="G5" s="11">
        <f t="shared" si="7"/>
        <v>3</v>
      </c>
      <c r="H5" s="12">
        <f t="shared" si="8"/>
        <v>7</v>
      </c>
      <c r="I5" s="201" t="str">
        <f t="shared" si="9"/>
        <v>Animosity</v>
      </c>
      <c r="J5" s="282" t="str">
        <f t="shared" si="24"/>
        <v>Wrestle</v>
      </c>
      <c r="K5" s="13" t="str">
        <f t="shared" si="10"/>
        <v/>
      </c>
      <c r="L5" s="116"/>
      <c r="M5" s="116"/>
      <c r="N5" s="117"/>
      <c r="O5" s="118"/>
      <c r="P5" s="119"/>
      <c r="Q5" s="120"/>
      <c r="R5" s="121"/>
      <c r="S5" s="122"/>
      <c r="T5" s="121"/>
      <c r="U5" s="122"/>
      <c r="V5" s="123"/>
      <c r="W5" s="124"/>
      <c r="X5" s="211">
        <f t="shared" si="11"/>
        <v>0</v>
      </c>
      <c r="Y5" s="128">
        <f t="shared" si="12"/>
        <v>70000</v>
      </c>
      <c r="Z5" s="244"/>
      <c r="AA5" s="266"/>
      <c r="AB5" s="286" t="str">
        <f t="shared" si="13"/>
        <v>Wrestle</v>
      </c>
      <c r="AC5" s="286" t="str">
        <f t="shared" si="14"/>
        <v/>
      </c>
      <c r="AD5" s="286" t="str">
        <f t="shared" si="15"/>
        <v/>
      </c>
      <c r="AE5" s="286" t="str">
        <f t="shared" si="16"/>
        <v/>
      </c>
      <c r="AF5" s="286" t="str">
        <f t="shared" si="17"/>
        <v/>
      </c>
      <c r="AG5" s="286" t="str">
        <f t="shared" si="18"/>
        <v/>
      </c>
      <c r="AH5" s="302"/>
      <c r="AI5" s="231"/>
      <c r="AJ5" s="283">
        <v>19</v>
      </c>
      <c r="AK5" s="283">
        <v>1</v>
      </c>
      <c r="AL5" s="283">
        <v>1</v>
      </c>
      <c r="AM5" s="283">
        <v>1</v>
      </c>
      <c r="AN5" s="283">
        <v>1</v>
      </c>
      <c r="AO5" s="283">
        <v>1</v>
      </c>
      <c r="AP5" s="37">
        <v>3</v>
      </c>
      <c r="AQ5" s="32">
        <f t="shared" si="19"/>
        <v>7</v>
      </c>
      <c r="AR5" s="32">
        <f t="shared" si="20"/>
        <v>3</v>
      </c>
      <c r="AS5" s="32">
        <f t="shared" si="21"/>
        <v>3</v>
      </c>
      <c r="AT5" s="32">
        <f t="shared" si="22"/>
        <v>7</v>
      </c>
      <c r="AU5" s="217">
        <f t="shared" si="23"/>
        <v>70000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Underworld Skaven Blitzer</v>
      </c>
      <c r="BU5" s="141" t="str">
        <f>HLOOKUP(I$21,BZ$2:CW$16,5,FALSE)</f>
        <v>Underworld Skaven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
      <c r="A6" s="4"/>
      <c r="B6" s="246">
        <v>4</v>
      </c>
      <c r="C6" s="60" t="s">
        <v>762</v>
      </c>
      <c r="D6" s="8" t="str">
        <f t="shared" si="4"/>
        <v>Underworld Goblin</v>
      </c>
      <c r="E6" s="9">
        <f t="shared" si="5"/>
        <v>6</v>
      </c>
      <c r="F6" s="10">
        <f t="shared" si="6"/>
        <v>2</v>
      </c>
      <c r="G6" s="11">
        <f t="shared" si="7"/>
        <v>3</v>
      </c>
      <c r="H6" s="12">
        <f t="shared" si="8"/>
        <v>7</v>
      </c>
      <c r="I6" s="201" t="str">
        <f t="shared" si="9"/>
        <v>Right Stuff,  Dodge,  Stunty</v>
      </c>
      <c r="J6" s="282" t="str">
        <f t="shared" si="24"/>
        <v>Big Hand</v>
      </c>
      <c r="K6" s="13" t="str">
        <f t="shared" si="10"/>
        <v/>
      </c>
      <c r="L6" s="116"/>
      <c r="M6" s="116"/>
      <c r="N6" s="117"/>
      <c r="O6" s="118"/>
      <c r="P6" s="119"/>
      <c r="Q6" s="120"/>
      <c r="R6" s="121"/>
      <c r="S6" s="122"/>
      <c r="T6" s="121"/>
      <c r="U6" s="122"/>
      <c r="V6" s="123"/>
      <c r="W6" s="124"/>
      <c r="X6" s="211">
        <f t="shared" si="11"/>
        <v>0</v>
      </c>
      <c r="Y6" s="128">
        <f t="shared" si="12"/>
        <v>60000</v>
      </c>
      <c r="Z6" s="244"/>
      <c r="AA6" s="266"/>
      <c r="AB6" s="286" t="str">
        <f t="shared" si="13"/>
        <v>Big Hand</v>
      </c>
      <c r="AC6" s="286" t="str">
        <f t="shared" si="14"/>
        <v/>
      </c>
      <c r="AD6" s="286" t="str">
        <f t="shared" si="15"/>
        <v/>
      </c>
      <c r="AE6" s="286" t="str">
        <f t="shared" si="16"/>
        <v/>
      </c>
      <c r="AF6" s="286" t="str">
        <f t="shared" si="17"/>
        <v/>
      </c>
      <c r="AG6" s="286" t="str">
        <f t="shared" si="18"/>
        <v/>
      </c>
      <c r="AH6" s="302"/>
      <c r="AI6" s="231"/>
      <c r="AJ6" s="283">
        <v>47</v>
      </c>
      <c r="AK6" s="283">
        <v>1</v>
      </c>
      <c r="AL6" s="283">
        <v>1</v>
      </c>
      <c r="AM6" s="283">
        <v>1</v>
      </c>
      <c r="AN6" s="283">
        <v>1</v>
      </c>
      <c r="AO6" s="283">
        <v>1</v>
      </c>
      <c r="AP6" s="37">
        <v>2</v>
      </c>
      <c r="AQ6" s="32">
        <f t="shared" si="19"/>
        <v>6</v>
      </c>
      <c r="AR6" s="32">
        <f t="shared" si="20"/>
        <v>2</v>
      </c>
      <c r="AS6" s="32">
        <f t="shared" si="21"/>
        <v>3</v>
      </c>
      <c r="AT6" s="32">
        <f t="shared" si="22"/>
        <v>7</v>
      </c>
      <c r="AU6" s="217">
        <f t="shared" si="23"/>
        <v>60000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Warpstone Troll</v>
      </c>
      <c r="BU6" s="141" t="str">
        <f>HLOOKUP(I$21,BZ$2:CW$16,6,FALSE)</f>
        <v>Warpstone Troll</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
      <c r="A7" s="4"/>
      <c r="B7" s="245">
        <v>5</v>
      </c>
      <c r="C7" s="60" t="s">
        <v>763</v>
      </c>
      <c r="D7" s="8" t="str">
        <f t="shared" si="4"/>
        <v>Underworld Goblin</v>
      </c>
      <c r="E7" s="9">
        <f t="shared" si="5"/>
        <v>6</v>
      </c>
      <c r="F7" s="10">
        <f t="shared" si="6"/>
        <v>2</v>
      </c>
      <c r="G7" s="11">
        <f t="shared" si="7"/>
        <v>3</v>
      </c>
      <c r="H7" s="12">
        <f t="shared" si="8"/>
        <v>7</v>
      </c>
      <c r="I7" s="201" t="str">
        <f t="shared" si="9"/>
        <v>Right Stuff,  Dodge,  Stunty</v>
      </c>
      <c r="J7" s="282" t="str">
        <f t="shared" si="24"/>
        <v/>
      </c>
      <c r="K7" s="13" t="str">
        <f t="shared" si="10"/>
        <v/>
      </c>
      <c r="L7" s="116"/>
      <c r="M7" s="116"/>
      <c r="N7" s="117"/>
      <c r="O7" s="118"/>
      <c r="P7" s="119"/>
      <c r="Q7" s="120"/>
      <c r="R7" s="121"/>
      <c r="S7" s="122"/>
      <c r="T7" s="121"/>
      <c r="U7" s="122"/>
      <c r="V7" s="123"/>
      <c r="W7" s="124"/>
      <c r="X7" s="211">
        <f t="shared" si="11"/>
        <v>0</v>
      </c>
      <c r="Y7" s="128">
        <f t="shared" si="12"/>
        <v>40000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6</v>
      </c>
      <c r="AR7" s="32">
        <f t="shared" si="20"/>
        <v>2</v>
      </c>
      <c r="AS7" s="32">
        <f t="shared" si="21"/>
        <v>3</v>
      </c>
      <c r="AT7" s="32">
        <f t="shared" si="22"/>
        <v>7</v>
      </c>
      <c r="AU7" s="217">
        <f t="shared" si="23"/>
        <v>40000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*Bomber Dribblesnot</v>
      </c>
      <c r="BU7" s="141" t="str">
        <f>HLOOKUP(I$21,BZ$2:CW$16,7,FALSE)</f>
        <v>*Bomber Dribblesnot</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
      <c r="A8" s="4"/>
      <c r="B8" s="246">
        <v>6</v>
      </c>
      <c r="C8" s="60" t="s">
        <v>764</v>
      </c>
      <c r="D8" s="8" t="str">
        <f t="shared" si="4"/>
        <v>Underworld Goblin</v>
      </c>
      <c r="E8" s="9">
        <f t="shared" si="5"/>
        <v>6</v>
      </c>
      <c r="F8" s="10">
        <f t="shared" si="6"/>
        <v>2</v>
      </c>
      <c r="G8" s="11">
        <f t="shared" si="7"/>
        <v>3</v>
      </c>
      <c r="H8" s="12">
        <f t="shared" si="8"/>
        <v>7</v>
      </c>
      <c r="I8" s="201" t="str">
        <f t="shared" si="9"/>
        <v>Right Stuff,  Dodge,  Stunty</v>
      </c>
      <c r="J8" s="282" t="str">
        <f t="shared" si="24"/>
        <v/>
      </c>
      <c r="K8" s="13" t="str">
        <f t="shared" si="10"/>
        <v/>
      </c>
      <c r="L8" s="116"/>
      <c r="M8" s="116"/>
      <c r="N8" s="117"/>
      <c r="O8" s="118"/>
      <c r="P8" s="119"/>
      <c r="Q8" s="120"/>
      <c r="R8" s="121"/>
      <c r="S8" s="122"/>
      <c r="T8" s="121"/>
      <c r="U8" s="122"/>
      <c r="V8" s="123"/>
      <c r="W8" s="124"/>
      <c r="X8" s="211">
        <f t="shared" si="11"/>
        <v>0</v>
      </c>
      <c r="Y8" s="128">
        <f t="shared" si="12"/>
        <v>40000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6</v>
      </c>
      <c r="AR8" s="32">
        <f t="shared" si="20"/>
        <v>2</v>
      </c>
      <c r="AS8" s="32">
        <f t="shared" si="21"/>
        <v>3</v>
      </c>
      <c r="AT8" s="32">
        <f t="shared" si="22"/>
        <v>7</v>
      </c>
      <c r="AU8" s="217">
        <f t="shared" si="23"/>
        <v>40000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*Fezglitch</v>
      </c>
      <c r="BU8" s="141" t="str">
        <f>HLOOKUP(I$21,BZ$2:CW$16,8,FALSE)</f>
        <v>*Fezglitch</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
      <c r="A9" s="4"/>
      <c r="B9" s="245">
        <v>7</v>
      </c>
      <c r="C9" s="60" t="s">
        <v>765</v>
      </c>
      <c r="D9" s="8" t="str">
        <f t="shared" si="4"/>
        <v>Underworld Goblin</v>
      </c>
      <c r="E9" s="9">
        <f t="shared" si="5"/>
        <v>6</v>
      </c>
      <c r="F9" s="10">
        <f t="shared" si="6"/>
        <v>2</v>
      </c>
      <c r="G9" s="11">
        <f t="shared" si="7"/>
        <v>3</v>
      </c>
      <c r="H9" s="12">
        <f t="shared" si="8"/>
        <v>7</v>
      </c>
      <c r="I9" s="201" t="str">
        <f t="shared" si="9"/>
        <v>Right Stuff,  Dodge,  Stunty</v>
      </c>
      <c r="J9" s="282" t="str">
        <f t="shared" si="24"/>
        <v>Guard</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6</v>
      </c>
      <c r="AR9" s="32">
        <f t="shared" si="20"/>
        <v>2</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*Glart Smashrib Jr.</v>
      </c>
      <c r="BU9" s="141" t="str">
        <f>HLOOKUP(I$21,BZ$2:CW$16,9,FALSE)</f>
        <v>*Glart Smashrib Jr.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
      <c r="A10" s="4"/>
      <c r="B10" s="246">
        <v>8</v>
      </c>
      <c r="C10" s="60" t="s">
        <v>766</v>
      </c>
      <c r="D10" s="8" t="str">
        <f t="shared" si="4"/>
        <v>Underworld Goblin</v>
      </c>
      <c r="E10" s="9">
        <f t="shared" si="5"/>
        <v>6</v>
      </c>
      <c r="F10" s="10">
        <f t="shared" si="6"/>
        <v>2</v>
      </c>
      <c r="G10" s="11">
        <f t="shared" si="7"/>
        <v>3</v>
      </c>
      <c r="H10" s="12">
        <f t="shared" si="8"/>
        <v>7</v>
      </c>
      <c r="I10" s="201" t="str">
        <f t="shared" si="9"/>
        <v>Right Stuff,  Dodge,  Stunty</v>
      </c>
      <c r="J10" s="282" t="str">
        <f t="shared" si="24"/>
        <v>Guard</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Guard</v>
      </c>
      <c r="AC10" s="286" t="str">
        <f t="shared" si="14"/>
        <v/>
      </c>
      <c r="AD10" s="286" t="str">
        <f t="shared" si="15"/>
        <v/>
      </c>
      <c r="AE10" s="286" t="str">
        <f t="shared" si="16"/>
        <v/>
      </c>
      <c r="AF10" s="286" t="str">
        <f t="shared" si="17"/>
        <v/>
      </c>
      <c r="AG10" s="286" t="str">
        <f t="shared" si="18"/>
        <v/>
      </c>
      <c r="AH10" s="302"/>
      <c r="AI10" s="231"/>
      <c r="AJ10" s="283">
        <v>39</v>
      </c>
      <c r="AK10" s="283">
        <v>1</v>
      </c>
      <c r="AL10" s="283">
        <v>1</v>
      </c>
      <c r="AM10" s="283">
        <v>1</v>
      </c>
      <c r="AN10" s="283">
        <v>1</v>
      </c>
      <c r="AO10" s="283">
        <v>1</v>
      </c>
      <c r="AP10" s="37">
        <v>2</v>
      </c>
      <c r="AQ10" s="32">
        <f t="shared" si="19"/>
        <v>6</v>
      </c>
      <c r="AR10" s="32">
        <f t="shared" si="20"/>
        <v>2</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
      <c r="A11" s="4"/>
      <c r="B11" s="245">
        <v>9</v>
      </c>
      <c r="C11" s="60"/>
      <c r="D11" s="8" t="str">
        <f t="shared" si="4"/>
        <v xml:space="preserve">*Skitter Stab-Stab </v>
      </c>
      <c r="E11" s="9">
        <f t="shared" si="5"/>
        <v>9</v>
      </c>
      <c r="F11" s="10">
        <f t="shared" si="6"/>
        <v>2</v>
      </c>
      <c r="G11" s="11">
        <f t="shared" si="7"/>
        <v>4</v>
      </c>
      <c r="H11" s="12">
        <f t="shared" si="8"/>
        <v>7</v>
      </c>
      <c r="I11" s="201" t="str">
        <f t="shared" si="9"/>
        <v>Loner, Dodge, Prehensile Tail, Shadowing, Stab</v>
      </c>
      <c r="J11" s="282" t="str">
        <f t="shared" si="24"/>
        <v/>
      </c>
      <c r="K11" s="13" t="str">
        <f t="shared" si="10"/>
        <v>n/a</v>
      </c>
      <c r="L11" s="116"/>
      <c r="M11" s="116"/>
      <c r="N11" s="117"/>
      <c r="O11" s="118"/>
      <c r="P11" s="119"/>
      <c r="Q11" s="120"/>
      <c r="R11" s="121"/>
      <c r="S11" s="122"/>
      <c r="T11" s="121"/>
      <c r="U11" s="122"/>
      <c r="V11" s="123"/>
      <c r="W11" s="124"/>
      <c r="X11" s="211" t="str">
        <f t="shared" si="11"/>
        <v>Star</v>
      </c>
      <c r="Y11" s="128">
        <f t="shared" si="12"/>
        <v>160000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12</v>
      </c>
      <c r="AQ11" s="32">
        <f t="shared" si="19"/>
        <v>9</v>
      </c>
      <c r="AR11" s="32">
        <f t="shared" si="20"/>
        <v>2</v>
      </c>
      <c r="AS11" s="32">
        <f t="shared" si="21"/>
        <v>4</v>
      </c>
      <c r="AT11" s="32">
        <f t="shared" si="22"/>
        <v>7</v>
      </c>
      <c r="AU11" s="217">
        <f t="shared" si="23"/>
        <v>160000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*Nobbla Blackwart</v>
      </c>
      <c r="BU11" s="141" t="str">
        <f>HLOOKUP(I$21,BZ$2:CW$16,11,FALSE)</f>
        <v>*Nobbla Blackwart</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*Skitter Stab-Stab </v>
      </c>
      <c r="BU12" s="141" t="str">
        <f>HLOOKUP(I$21,BZ$2:CW$16,12,FALSE)</f>
        <v xml:space="preserve">*Skitter Stab-Stab </v>
      </c>
      <c r="BV12" s="25">
        <f t="shared" si="2"/>
        <v>1</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Underworld journeyman</v>
      </c>
      <c r="BU13" s="141" t="str">
        <f>HLOOKUP(I$21,BZ$2:CW$16,13,FALSE)</f>
        <v>Underworld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
      <c r="A14" s="4"/>
      <c r="B14" s="246">
        <v>12</v>
      </c>
      <c r="C14" s="60" t="s">
        <v>767</v>
      </c>
      <c r="D14" s="8" t="str">
        <f t="shared" si="4"/>
        <v>Underworld Skaven Blitzer</v>
      </c>
      <c r="E14" s="9">
        <f t="shared" si="5"/>
        <v>7</v>
      </c>
      <c r="F14" s="10">
        <f t="shared" si="6"/>
        <v>3</v>
      </c>
      <c r="G14" s="11">
        <f t="shared" si="7"/>
        <v>3</v>
      </c>
      <c r="H14" s="12">
        <f t="shared" si="8"/>
        <v>8</v>
      </c>
      <c r="I14" s="201" t="str">
        <f t="shared" si="9"/>
        <v>Animosity, Block</v>
      </c>
      <c r="J14" s="282" t="str">
        <f t="shared" si="24"/>
        <v>Frenzy</v>
      </c>
      <c r="K14" s="13" t="str">
        <f t="shared" si="10"/>
        <v/>
      </c>
      <c r="L14" s="116"/>
      <c r="M14" s="116"/>
      <c r="N14" s="117"/>
      <c r="O14" s="118"/>
      <c r="P14" s="119"/>
      <c r="Q14" s="120"/>
      <c r="R14" s="121"/>
      <c r="S14" s="122"/>
      <c r="T14" s="121"/>
      <c r="U14" s="122"/>
      <c r="V14" s="123"/>
      <c r="W14" s="124"/>
      <c r="X14" s="211">
        <f t="shared" si="11"/>
        <v>0</v>
      </c>
      <c r="Y14" s="128">
        <f t="shared" si="12"/>
        <v>110000</v>
      </c>
      <c r="Z14" s="244"/>
      <c r="AA14" s="266"/>
      <c r="AB14" s="286" t="str">
        <f t="shared" si="13"/>
        <v>Frenzy</v>
      </c>
      <c r="AC14" s="286" t="str">
        <f t="shared" si="14"/>
        <v/>
      </c>
      <c r="AD14" s="286" t="str">
        <f t="shared" si="15"/>
        <v/>
      </c>
      <c r="AE14" s="286" t="str">
        <f t="shared" si="16"/>
        <v/>
      </c>
      <c r="AF14" s="286" t="str">
        <f t="shared" si="17"/>
        <v/>
      </c>
      <c r="AG14" s="286" t="str">
        <f t="shared" si="18"/>
        <v/>
      </c>
      <c r="AH14" s="302"/>
      <c r="AI14" s="231"/>
      <c r="AJ14" s="283">
        <v>10</v>
      </c>
      <c r="AK14" s="283">
        <v>1</v>
      </c>
      <c r="AL14" s="283">
        <v>1</v>
      </c>
      <c r="AM14" s="283">
        <v>1</v>
      </c>
      <c r="AN14" s="283">
        <v>1</v>
      </c>
      <c r="AO14" s="283">
        <v>1</v>
      </c>
      <c r="AP14" s="37">
        <v>5</v>
      </c>
      <c r="AQ14" s="32">
        <f t="shared" si="19"/>
        <v>7</v>
      </c>
      <c r="AR14" s="32">
        <f t="shared" si="20"/>
        <v>3</v>
      </c>
      <c r="AS14" s="32">
        <f t="shared" si="21"/>
        <v>3</v>
      </c>
      <c r="AT14" s="32">
        <f t="shared" si="22"/>
        <v>8</v>
      </c>
      <c r="AU14" s="217">
        <f t="shared" si="23"/>
        <v>110000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
      <c r="A15" s="4"/>
      <c r="B15" s="245">
        <v>13</v>
      </c>
      <c r="C15" s="60" t="s">
        <v>768</v>
      </c>
      <c r="D15" s="8" t="str">
        <f t="shared" si="4"/>
        <v>Underworld Skaven Blitzer</v>
      </c>
      <c r="E15" s="9">
        <f t="shared" si="5"/>
        <v>7</v>
      </c>
      <c r="F15" s="10">
        <f t="shared" si="6"/>
        <v>3</v>
      </c>
      <c r="G15" s="11">
        <f t="shared" si="7"/>
        <v>3</v>
      </c>
      <c r="H15" s="12">
        <f t="shared" si="8"/>
        <v>8</v>
      </c>
      <c r="I15" s="201" t="str">
        <f t="shared" si="9"/>
        <v>Animosity, Block</v>
      </c>
      <c r="J15" s="282" t="str">
        <f t="shared" si="24"/>
        <v>Tackle</v>
      </c>
      <c r="K15" s="13" t="str">
        <f t="shared" si="10"/>
        <v/>
      </c>
      <c r="L15" s="116"/>
      <c r="M15" s="116"/>
      <c r="N15" s="117"/>
      <c r="O15" s="118"/>
      <c r="P15" s="119"/>
      <c r="Q15" s="120"/>
      <c r="R15" s="121"/>
      <c r="S15" s="122"/>
      <c r="T15" s="121"/>
      <c r="U15" s="122"/>
      <c r="V15" s="123"/>
      <c r="W15" s="124"/>
      <c r="X15" s="211">
        <f t="shared" si="11"/>
        <v>0</v>
      </c>
      <c r="Y15" s="128">
        <f t="shared" si="12"/>
        <v>110000</v>
      </c>
      <c r="Z15" s="244"/>
      <c r="AA15" s="266"/>
      <c r="AB15" s="286" t="str">
        <f t="shared" si="13"/>
        <v>Tackle</v>
      </c>
      <c r="AC15" s="286" t="str">
        <f t="shared" si="14"/>
        <v/>
      </c>
      <c r="AD15" s="286" t="str">
        <f t="shared" si="15"/>
        <v/>
      </c>
      <c r="AE15" s="286" t="str">
        <f t="shared" si="16"/>
        <v/>
      </c>
      <c r="AF15" s="286" t="str">
        <f t="shared" si="17"/>
        <v/>
      </c>
      <c r="AG15" s="286" t="str">
        <f t="shared" si="18"/>
        <v/>
      </c>
      <c r="AH15" s="302"/>
      <c r="AI15" s="231"/>
      <c r="AJ15" s="283">
        <v>18</v>
      </c>
      <c r="AK15" s="283">
        <v>1</v>
      </c>
      <c r="AL15" s="283">
        <v>1</v>
      </c>
      <c r="AM15" s="283">
        <v>1</v>
      </c>
      <c r="AN15" s="283">
        <v>1</v>
      </c>
      <c r="AO15" s="283">
        <v>1</v>
      </c>
      <c r="AP15" s="37">
        <v>5</v>
      </c>
      <c r="AQ15" s="32">
        <f t="shared" si="19"/>
        <v>7</v>
      </c>
      <c r="AR15" s="32">
        <f t="shared" si="20"/>
        <v>3</v>
      </c>
      <c r="AS15" s="32">
        <f t="shared" si="21"/>
        <v>3</v>
      </c>
      <c r="AT15" s="32">
        <f t="shared" si="22"/>
        <v>8</v>
      </c>
      <c r="AU15" s="217">
        <f t="shared" si="23"/>
        <v>110000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
      <c r="A16" s="4"/>
      <c r="B16" s="246">
        <v>14</v>
      </c>
      <c r="C16" s="60" t="s">
        <v>769</v>
      </c>
      <c r="D16" s="8" t="str">
        <f t="shared" si="4"/>
        <v>Underworld Skaven Thrower</v>
      </c>
      <c r="E16" s="9">
        <f t="shared" si="5"/>
        <v>7</v>
      </c>
      <c r="F16" s="10">
        <f t="shared" si="6"/>
        <v>3</v>
      </c>
      <c r="G16" s="11">
        <f t="shared" si="7"/>
        <v>3</v>
      </c>
      <c r="H16" s="12">
        <f t="shared" si="8"/>
        <v>7</v>
      </c>
      <c r="I16" s="201" t="str">
        <f t="shared" si="9"/>
        <v>Animosity, Pass, Sure Hands</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70000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4</v>
      </c>
      <c r="AQ16" s="32">
        <f t="shared" si="19"/>
        <v>7</v>
      </c>
      <c r="AR16" s="32">
        <f t="shared" si="20"/>
        <v>3</v>
      </c>
      <c r="AS16" s="32">
        <f t="shared" si="21"/>
        <v>3</v>
      </c>
      <c r="AT16" s="32">
        <f t="shared" si="22"/>
        <v>7</v>
      </c>
      <c r="AU16" s="217">
        <f t="shared" si="23"/>
        <v>70000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
      <c r="A17" s="4"/>
      <c r="B17" s="245">
        <v>15</v>
      </c>
      <c r="C17" s="60" t="s">
        <v>770</v>
      </c>
      <c r="D17" s="8" t="str">
        <f t="shared" si="4"/>
        <v>Underworld Skaven Thrower</v>
      </c>
      <c r="E17" s="9">
        <f t="shared" si="5"/>
        <v>7</v>
      </c>
      <c r="F17" s="10">
        <f t="shared" si="6"/>
        <v>3</v>
      </c>
      <c r="G17" s="11">
        <f t="shared" si="7"/>
        <v>3</v>
      </c>
      <c r="H17" s="12">
        <f t="shared" si="8"/>
        <v>7</v>
      </c>
      <c r="I17" s="201" t="str">
        <f t="shared" si="9"/>
        <v>Animosity, Pass, Sure Hands</v>
      </c>
      <c r="J17" s="282" t="str">
        <f t="shared" si="24"/>
        <v>Leader</v>
      </c>
      <c r="K17" s="13" t="str">
        <f t="shared" si="10"/>
        <v/>
      </c>
      <c r="L17" s="116"/>
      <c r="M17" s="116"/>
      <c r="N17" s="117"/>
      <c r="O17" s="118"/>
      <c r="P17" s="119"/>
      <c r="Q17" s="120"/>
      <c r="R17" s="121"/>
      <c r="S17" s="122"/>
      <c r="T17" s="121"/>
      <c r="U17" s="122"/>
      <c r="V17" s="123"/>
      <c r="W17" s="124"/>
      <c r="X17" s="211">
        <f t="shared" si="11"/>
        <v>0</v>
      </c>
      <c r="Y17" s="128">
        <f t="shared" si="12"/>
        <v>90000</v>
      </c>
      <c r="Z17" s="244"/>
      <c r="AA17" s="266"/>
      <c r="AB17" s="286" t="str">
        <f t="shared" si="13"/>
        <v>Leader</v>
      </c>
      <c r="AC17" s="286" t="str">
        <f t="shared" si="14"/>
        <v/>
      </c>
      <c r="AD17" s="286" t="str">
        <f t="shared" si="15"/>
        <v/>
      </c>
      <c r="AE17" s="286" t="str">
        <f t="shared" si="16"/>
        <v/>
      </c>
      <c r="AF17" s="286" t="str">
        <f t="shared" si="17"/>
        <v/>
      </c>
      <c r="AG17" s="286" t="str">
        <f t="shared" si="18"/>
        <v/>
      </c>
      <c r="AH17" s="302"/>
      <c r="AI17" s="231"/>
      <c r="AJ17" s="283">
        <v>33</v>
      </c>
      <c r="AK17" s="283">
        <v>1</v>
      </c>
      <c r="AL17" s="283">
        <v>1</v>
      </c>
      <c r="AM17" s="283">
        <v>1</v>
      </c>
      <c r="AN17" s="283">
        <v>1</v>
      </c>
      <c r="AO17" s="283">
        <v>1</v>
      </c>
      <c r="AP17" s="37">
        <v>4</v>
      </c>
      <c r="AQ17" s="32">
        <f t="shared" si="19"/>
        <v>7</v>
      </c>
      <c r="AR17" s="32">
        <f t="shared" si="20"/>
        <v>3</v>
      </c>
      <c r="AS17" s="32">
        <f t="shared" si="21"/>
        <v>3</v>
      </c>
      <c r="AT17" s="32">
        <f t="shared" si="22"/>
        <v>7</v>
      </c>
      <c r="AU17" s="217">
        <f t="shared" si="23"/>
        <v>90000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
      <c r="A18" s="4"/>
      <c r="B18" s="245">
        <v>16</v>
      </c>
      <c r="C18" s="60" t="s">
        <v>771</v>
      </c>
      <c r="D18" s="8" t="str">
        <f t="shared" si="4"/>
        <v>Warpstone Troll</v>
      </c>
      <c r="E18" s="9">
        <f t="shared" si="5"/>
        <v>4</v>
      </c>
      <c r="F18" s="10">
        <f t="shared" si="6"/>
        <v>5</v>
      </c>
      <c r="G18" s="11">
        <f t="shared" si="7"/>
        <v>1</v>
      </c>
      <c r="H18" s="12">
        <f t="shared" si="8"/>
        <v>9</v>
      </c>
      <c r="I18" s="201" t="str">
        <f t="shared" si="9"/>
        <v>Loner, Always Hungry, Mighty Blow, Really Stupid, Regeneration, Throw Team-Mate</v>
      </c>
      <c r="J18" s="282" t="str">
        <f t="shared" si="24"/>
        <v>Tentacles</v>
      </c>
      <c r="K18" s="13" t="str">
        <f t="shared" si="10"/>
        <v/>
      </c>
      <c r="L18" s="116"/>
      <c r="M18" s="116"/>
      <c r="N18" s="117"/>
      <c r="O18" s="118"/>
      <c r="P18" s="119"/>
      <c r="Q18" s="120"/>
      <c r="R18" s="121"/>
      <c r="S18" s="122"/>
      <c r="T18" s="121"/>
      <c r="U18" s="122"/>
      <c r="V18" s="123"/>
      <c r="W18" s="124"/>
      <c r="X18" s="211">
        <f t="shared" si="11"/>
        <v>0</v>
      </c>
      <c r="Y18" s="128">
        <f t="shared" si="12"/>
        <v>130000</v>
      </c>
      <c r="Z18" s="244"/>
      <c r="AA18" s="266"/>
      <c r="AB18" s="286" t="str">
        <f t="shared" si="13"/>
        <v>Tentacles</v>
      </c>
      <c r="AC18" s="286" t="str">
        <f t="shared" si="14"/>
        <v/>
      </c>
      <c r="AD18" s="286" t="str">
        <f t="shared" si="15"/>
        <v/>
      </c>
      <c r="AE18" s="286" t="str">
        <f t="shared" si="16"/>
        <v/>
      </c>
      <c r="AF18" s="286" t="str">
        <f t="shared" si="17"/>
        <v/>
      </c>
      <c r="AG18" s="286" t="str">
        <f t="shared" si="18"/>
        <v/>
      </c>
      <c r="AH18" s="302"/>
      <c r="AI18" s="231"/>
      <c r="AJ18" s="283">
        <v>54</v>
      </c>
      <c r="AK18" s="283">
        <v>1</v>
      </c>
      <c r="AL18" s="283">
        <v>1</v>
      </c>
      <c r="AM18" s="283">
        <v>1</v>
      </c>
      <c r="AN18" s="283">
        <v>1</v>
      </c>
      <c r="AO18" s="283">
        <v>1</v>
      </c>
      <c r="AP18" s="37">
        <v>6</v>
      </c>
      <c r="AQ18" s="32">
        <f t="shared" si="19"/>
        <v>4</v>
      </c>
      <c r="AR18" s="32">
        <f t="shared" si="20"/>
        <v>5</v>
      </c>
      <c r="AS18" s="32">
        <f t="shared" si="21"/>
        <v>1</v>
      </c>
      <c r="AT18" s="32">
        <f t="shared" si="22"/>
        <v>9</v>
      </c>
      <c r="AU18" s="217">
        <f t="shared" si="23"/>
        <v>130000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5">
      <c r="A20" s="4"/>
      <c r="B20" s="219"/>
      <c r="C20" s="311"/>
      <c r="D20" s="312"/>
      <c r="E20" s="321" t="s">
        <v>529</v>
      </c>
      <c r="F20" s="322"/>
      <c r="G20" s="322"/>
      <c r="H20" s="322"/>
      <c r="I20" s="323" t="s">
        <v>772</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5">
      <c r="A21" s="4"/>
      <c r="B21" s="219"/>
      <c r="C21" s="311"/>
      <c r="D21" s="312"/>
      <c r="E21" s="316" t="s">
        <v>18</v>
      </c>
      <c r="F21" s="317"/>
      <c r="G21" s="317"/>
      <c r="H21" s="317"/>
      <c r="I21" s="212" t="str">
        <f>VLOOKUP(AQ22,BM2:BN25,2,FALSE)</f>
        <v>Underworld</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5">
      <c r="A22" s="4"/>
      <c r="B22" s="219"/>
      <c r="C22" s="311"/>
      <c r="D22" s="312"/>
      <c r="E22" s="316" t="s">
        <v>20</v>
      </c>
      <c r="F22" s="317"/>
      <c r="G22" s="317"/>
      <c r="H22" s="317"/>
      <c r="I22" s="318" t="s">
        <v>773</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5">
      <c r="A23" s="4"/>
      <c r="B23" s="219"/>
      <c r="C23" s="311"/>
      <c r="D23" s="312"/>
      <c r="E23" s="316" t="s">
        <v>162</v>
      </c>
      <c r="F23" s="317"/>
      <c r="G23" s="317"/>
      <c r="H23" s="317"/>
      <c r="I23" s="241">
        <f>(Y19+Y25)/1000</f>
        <v>1300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5">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5">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5">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5">
      <c r="T39" s="275">
        <f t="shared" si="27"/>
        <v>30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5">
      <c r="T40" s="275">
        <f t="shared" si="27"/>
        <v>30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5">
      <c r="T44" s="275">
        <f t="shared" si="27"/>
        <v>20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5">
      <c r="T45" s="275">
        <f t="shared" si="27"/>
        <v>20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5">
      <c r="T47" s="275">
        <f t="shared" si="27"/>
        <v>20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5">
      <c r="T48" s="275">
        <f t="shared" si="27"/>
        <v>20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5">
      <c r="BE194" s="39"/>
      <c r="BF194" s="39"/>
      <c r="BG194" s="39"/>
      <c r="BH194" s="39"/>
      <c r="BI194" s="39"/>
      <c r="BJ194" s="39"/>
      <c r="BK194" s="39"/>
      <c r="BL194" s="39"/>
      <c r="BR194" s="39"/>
      <c r="BS194" s="43"/>
      <c r="BT194" s="39"/>
      <c r="BU194" s="142"/>
      <c r="BV194" s="39"/>
      <c r="BW194" s="39"/>
      <c r="BX194" s="39"/>
      <c r="BY194" s="43"/>
      <c r="GF194" s="39"/>
    </row>
    <row r="195" spans="57:188" ht="9.9" hidden="1" customHeight="1" x14ac:dyDescent="0.25">
      <c r="BE195" s="39"/>
      <c r="BF195" s="39"/>
      <c r="BG195" s="39"/>
      <c r="BH195" s="39"/>
      <c r="BI195" s="39"/>
      <c r="BJ195" s="39"/>
      <c r="BK195" s="39"/>
      <c r="BL195" s="39"/>
      <c r="BR195" s="39"/>
      <c r="BS195" s="43"/>
      <c r="BT195" s="39"/>
      <c r="BU195" s="142"/>
      <c r="BV195" s="39"/>
      <c r="BW195" s="39"/>
      <c r="BX195" s="39"/>
      <c r="BY195" s="43"/>
      <c r="GF195" s="39"/>
    </row>
    <row r="196" spans="57:188" ht="9.9" hidden="1" customHeight="1" x14ac:dyDescent="0.25">
      <c r="BE196" s="39"/>
      <c r="BF196" s="39"/>
      <c r="BG196" s="39"/>
      <c r="BH196" s="39"/>
      <c r="BI196" s="39"/>
      <c r="BJ196" s="39"/>
      <c r="BK196" s="39"/>
      <c r="BL196" s="39"/>
      <c r="BR196" s="39"/>
      <c r="BS196" s="43"/>
      <c r="BT196" s="39"/>
      <c r="BU196" s="142"/>
      <c r="BV196" s="39"/>
      <c r="BW196" s="39"/>
      <c r="BX196" s="39"/>
      <c r="BY196" s="43"/>
      <c r="GF196" s="214"/>
    </row>
    <row r="197" spans="57:188" ht="9.9" hidden="1" customHeight="1" x14ac:dyDescent="0.25">
      <c r="GF197" s="39"/>
    </row>
    <row r="198" spans="57:188" ht="9.9" hidden="1" customHeight="1" x14ac:dyDescent="0.25">
      <c r="GF198" s="39"/>
    </row>
    <row r="199" spans="57:188" ht="9.9" hidden="1" customHeight="1" x14ac:dyDescent="0.25">
      <c r="GF199" s="39"/>
    </row>
    <row r="200" spans="57:188" ht="9.9" hidden="1" customHeight="1" x14ac:dyDescent="0.25">
      <c r="GF200" s="39"/>
    </row>
    <row r="201" spans="57:188" ht="9.9" hidden="1" customHeight="1" x14ac:dyDescent="0.25">
      <c r="GF201" s="39"/>
    </row>
    <row r="202" spans="57:188" ht="9.9" hidden="1" customHeight="1" x14ac:dyDescent="0.25">
      <c r="GF202" s="25"/>
    </row>
    <row r="203" spans="57:188" ht="9.9" hidden="1" customHeight="1" x14ac:dyDescent="0.25">
      <c r="GF203" s="214"/>
    </row>
    <row r="204" spans="57:188" ht="9.9" hidden="1" customHeight="1" x14ac:dyDescent="0.25">
      <c r="GF204" s="39"/>
    </row>
    <row r="205" spans="57:188" ht="9.9" hidden="1" customHeight="1" x14ac:dyDescent="0.25">
      <c r="GF205" s="39"/>
    </row>
    <row r="206" spans="57:188" ht="9.9" hidden="1" customHeight="1" x14ac:dyDescent="0.25">
      <c r="GF206" s="39"/>
    </row>
    <row r="207" spans="57:188" ht="9.9" hidden="1" customHeight="1" x14ac:dyDescent="0.25">
      <c r="GF207" s="39"/>
    </row>
    <row r="208" spans="57:188" ht="9.9" hidden="1" customHeight="1" x14ac:dyDescent="0.25">
      <c r="GF208" s="214"/>
    </row>
    <row r="209" spans="188:188" ht="9.9" hidden="1" customHeight="1" x14ac:dyDescent="0.25">
      <c r="GF209" s="25"/>
    </row>
    <row r="210" spans="188:188" ht="9.9" hidden="1" customHeight="1" x14ac:dyDescent="0.25">
      <c r="GF210" s="25"/>
    </row>
    <row r="211" spans="188:188" ht="9.9" hidden="1" customHeight="1" x14ac:dyDescent="0.25">
      <c r="GF211" s="214"/>
    </row>
    <row r="212" spans="188:188" ht="9.9" hidden="1" customHeight="1" x14ac:dyDescent="0.25">
      <c r="GF212" s="25"/>
    </row>
    <row r="213" spans="188:188" ht="9.9" hidden="1" customHeight="1" x14ac:dyDescent="0.25">
      <c r="GF213" s="25"/>
    </row>
    <row r="214" spans="188:188" ht="9.9" hidden="1" customHeight="1" x14ac:dyDescent="0.25">
      <c r="GF214" s="25"/>
    </row>
    <row r="215" spans="188:188" ht="9.9" hidden="1" customHeight="1" x14ac:dyDescent="0.25">
      <c r="GF215" s="25"/>
    </row>
    <row r="216" spans="188:188" ht="9.9" hidden="1" customHeight="1" x14ac:dyDescent="0.25">
      <c r="GF216" s="25"/>
    </row>
    <row r="217" spans="188:188" ht="9.9" hidden="1" customHeight="1" x14ac:dyDescent="0.25">
      <c r="GF217" s="25"/>
    </row>
    <row r="218" spans="188:188" ht="9.9" hidden="1" customHeight="1" x14ac:dyDescent="0.25">
      <c r="GF218" s="214"/>
    </row>
    <row r="219" spans="188:188" ht="9.9" hidden="1" customHeight="1" x14ac:dyDescent="0.25">
      <c r="GF219" s="25"/>
    </row>
    <row r="220" spans="188:188" ht="9.9" hidden="1" customHeight="1" x14ac:dyDescent="0.25">
      <c r="GF220" s="25"/>
    </row>
    <row r="221" spans="188:188" ht="9.9" hidden="1" customHeight="1" x14ac:dyDescent="0.25">
      <c r="GF221" s="25"/>
    </row>
    <row r="222" spans="188:188" ht="9.9" hidden="1" customHeight="1" x14ac:dyDescent="0.25">
      <c r="GF222" s="25"/>
    </row>
    <row r="223" spans="188:188" ht="9.9" hidden="1" customHeight="1" x14ac:dyDescent="0.25">
      <c r="GF223" s="25"/>
    </row>
    <row r="224" spans="188:188" ht="9.9" hidden="1" customHeight="1" x14ac:dyDescent="0.25">
      <c r="GF224" s="214"/>
    </row>
    <row r="225" spans="188:188" ht="9.9" hidden="1" customHeight="1" x14ac:dyDescent="0.25">
      <c r="GF225" s="39"/>
    </row>
    <row r="226" spans="188:188" ht="9.9" hidden="1" customHeight="1" x14ac:dyDescent="0.25">
      <c r="GF226" s="39"/>
    </row>
    <row r="227" spans="188:188" ht="9.9" hidden="1" customHeight="1" x14ac:dyDescent="0.25">
      <c r="GF227" s="39"/>
    </row>
    <row r="228" spans="188:188" ht="9.9" hidden="1" customHeight="1" x14ac:dyDescent="0.25">
      <c r="GF228" s="39"/>
    </row>
    <row r="229" spans="188:188" ht="9.9" hidden="1" customHeight="1" x14ac:dyDescent="0.25">
      <c r="GF229" s="39"/>
    </row>
    <row r="230" spans="188:188" ht="9.9" hidden="1" customHeight="1" x14ac:dyDescent="0.25">
      <c r="GF230" s="214"/>
    </row>
    <row r="231" spans="188:188" ht="9.9" hidden="1" customHeight="1" x14ac:dyDescent="0.25">
      <c r="GF231" s="214"/>
    </row>
    <row r="232" spans="188:188" ht="9.9" hidden="1" customHeight="1" x14ac:dyDescent="0.25">
      <c r="GF232" s="39"/>
    </row>
    <row r="233" spans="188:188" ht="9.9" hidden="1" customHeight="1" x14ac:dyDescent="0.25">
      <c r="GF233" s="39"/>
    </row>
    <row r="234" spans="188:188" ht="9.9" hidden="1" customHeight="1" x14ac:dyDescent="0.25">
      <c r="GF234" s="214"/>
    </row>
    <row r="235" spans="188:188" ht="9.9" hidden="1" customHeight="1" x14ac:dyDescent="0.25">
      <c r="GF235" s="25"/>
    </row>
    <row r="236" spans="188:188" ht="9.9" hidden="1" customHeight="1" x14ac:dyDescent="0.25">
      <c r="GF236" s="25"/>
    </row>
    <row r="237" spans="188:188" ht="9.9" hidden="1" customHeight="1" x14ac:dyDescent="0.25">
      <c r="GF237" s="25"/>
    </row>
    <row r="238" spans="188:188" ht="9.9" hidden="1" customHeight="1" x14ac:dyDescent="0.25">
      <c r="GF238" s="25"/>
    </row>
    <row r="239" spans="188:188" ht="9.9" hidden="1" customHeight="1" x14ac:dyDescent="0.25">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167640</xdr:colOff>
                <xdr:row>20</xdr:row>
                <xdr:rowOff>30480</xdr:rowOff>
              </from>
              <to>
                <xdr:col>26</xdr:col>
                <xdr:colOff>38100</xdr:colOff>
                <xdr:row>20</xdr:row>
                <xdr:rowOff>190500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7620</xdr:colOff>
                <xdr:row>20</xdr:row>
                <xdr:rowOff>7620</xdr:rowOff>
              </from>
              <to>
                <xdr:col>8</xdr:col>
                <xdr:colOff>929640</xdr:colOff>
                <xdr:row>20</xdr:row>
                <xdr:rowOff>167640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7620</xdr:colOff>
                <xdr:row>2</xdr:row>
                <xdr:rowOff>7620</xdr:rowOff>
              </from>
              <to>
                <xdr:col>3</xdr:col>
                <xdr:colOff>1127760</xdr:colOff>
                <xdr:row>2</xdr:row>
                <xdr:rowOff>167640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7620</xdr:colOff>
                <xdr:row>3</xdr:row>
                <xdr:rowOff>7620</xdr:rowOff>
              </from>
              <to>
                <xdr:col>3</xdr:col>
                <xdr:colOff>1127760</xdr:colOff>
                <xdr:row>3</xdr:row>
                <xdr:rowOff>167640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7620</xdr:colOff>
                <xdr:row>4</xdr:row>
                <xdr:rowOff>7620</xdr:rowOff>
              </from>
              <to>
                <xdr:col>3</xdr:col>
                <xdr:colOff>1127760</xdr:colOff>
                <xdr:row>4</xdr:row>
                <xdr:rowOff>167640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7620</xdr:colOff>
                <xdr:row>5</xdr:row>
                <xdr:rowOff>7620</xdr:rowOff>
              </from>
              <to>
                <xdr:col>3</xdr:col>
                <xdr:colOff>1127760</xdr:colOff>
                <xdr:row>5</xdr:row>
                <xdr:rowOff>167640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7620</xdr:colOff>
                <xdr:row>6</xdr:row>
                <xdr:rowOff>7620</xdr:rowOff>
              </from>
              <to>
                <xdr:col>3</xdr:col>
                <xdr:colOff>1127760</xdr:colOff>
                <xdr:row>6</xdr:row>
                <xdr:rowOff>167640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7620</xdr:colOff>
                <xdr:row>7</xdr:row>
                <xdr:rowOff>7620</xdr:rowOff>
              </from>
              <to>
                <xdr:col>3</xdr:col>
                <xdr:colOff>1127760</xdr:colOff>
                <xdr:row>7</xdr:row>
                <xdr:rowOff>167640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7620</xdr:colOff>
                <xdr:row>8</xdr:row>
                <xdr:rowOff>7620</xdr:rowOff>
              </from>
              <to>
                <xdr:col>3</xdr:col>
                <xdr:colOff>1127760</xdr:colOff>
                <xdr:row>8</xdr:row>
                <xdr:rowOff>167640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7620</xdr:colOff>
                <xdr:row>9</xdr:row>
                <xdr:rowOff>7620</xdr:rowOff>
              </from>
              <to>
                <xdr:col>3</xdr:col>
                <xdr:colOff>1127760</xdr:colOff>
                <xdr:row>9</xdr:row>
                <xdr:rowOff>167640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7620</xdr:colOff>
                <xdr:row>10</xdr:row>
                <xdr:rowOff>7620</xdr:rowOff>
              </from>
              <to>
                <xdr:col>3</xdr:col>
                <xdr:colOff>1127760</xdr:colOff>
                <xdr:row>10</xdr:row>
                <xdr:rowOff>167640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7620</xdr:colOff>
                <xdr:row>11</xdr:row>
                <xdr:rowOff>7620</xdr:rowOff>
              </from>
              <to>
                <xdr:col>3</xdr:col>
                <xdr:colOff>1127760</xdr:colOff>
                <xdr:row>11</xdr:row>
                <xdr:rowOff>167640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7620</xdr:colOff>
                <xdr:row>12</xdr:row>
                <xdr:rowOff>7620</xdr:rowOff>
              </from>
              <to>
                <xdr:col>3</xdr:col>
                <xdr:colOff>1127760</xdr:colOff>
                <xdr:row>12</xdr:row>
                <xdr:rowOff>167640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7620</xdr:colOff>
                <xdr:row>13</xdr:row>
                <xdr:rowOff>7620</xdr:rowOff>
              </from>
              <to>
                <xdr:col>3</xdr:col>
                <xdr:colOff>1127760</xdr:colOff>
                <xdr:row>13</xdr:row>
                <xdr:rowOff>167640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7620</xdr:colOff>
                <xdr:row>14</xdr:row>
                <xdr:rowOff>7620</xdr:rowOff>
              </from>
              <to>
                <xdr:col>3</xdr:col>
                <xdr:colOff>1127760</xdr:colOff>
                <xdr:row>14</xdr:row>
                <xdr:rowOff>167640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7620</xdr:colOff>
                <xdr:row>15</xdr:row>
                <xdr:rowOff>7620</xdr:rowOff>
              </from>
              <to>
                <xdr:col>3</xdr:col>
                <xdr:colOff>1127760</xdr:colOff>
                <xdr:row>15</xdr:row>
                <xdr:rowOff>167640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7620</xdr:colOff>
                <xdr:row>16</xdr:row>
                <xdr:rowOff>7620</xdr:rowOff>
              </from>
              <to>
                <xdr:col>3</xdr:col>
                <xdr:colOff>1127760</xdr:colOff>
                <xdr:row>16</xdr:row>
                <xdr:rowOff>167640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7620</xdr:colOff>
                <xdr:row>17</xdr:row>
                <xdr:rowOff>7620</xdr:rowOff>
              </from>
              <to>
                <xdr:col>3</xdr:col>
                <xdr:colOff>1127760</xdr:colOff>
                <xdr:row>17</xdr:row>
                <xdr:rowOff>167640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7620</xdr:rowOff>
              </from>
              <to>
                <xdr:col>28</xdr:col>
                <xdr:colOff>0</xdr:colOff>
                <xdr:row>16</xdr:row>
                <xdr:rowOff>167640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7620</xdr:rowOff>
              </from>
              <to>
                <xdr:col>29</xdr:col>
                <xdr:colOff>0</xdr:colOff>
                <xdr:row>16</xdr:row>
                <xdr:rowOff>167640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7620</xdr:rowOff>
              </from>
              <to>
                <xdr:col>30</xdr:col>
                <xdr:colOff>0</xdr:colOff>
                <xdr:row>16</xdr:row>
                <xdr:rowOff>167640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7620</xdr:rowOff>
              </from>
              <to>
                <xdr:col>31</xdr:col>
                <xdr:colOff>0</xdr:colOff>
                <xdr:row>16</xdr:row>
                <xdr:rowOff>167640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7620</xdr:rowOff>
              </from>
              <to>
                <xdr:col>32</xdr:col>
                <xdr:colOff>0</xdr:colOff>
                <xdr:row>16</xdr:row>
                <xdr:rowOff>167640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7620</xdr:rowOff>
              </from>
              <to>
                <xdr:col>33</xdr:col>
                <xdr:colOff>0</xdr:colOff>
                <xdr:row>16</xdr:row>
                <xdr:rowOff>167640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7620</xdr:rowOff>
              </from>
              <to>
                <xdr:col>28</xdr:col>
                <xdr:colOff>0</xdr:colOff>
                <xdr:row>17</xdr:row>
                <xdr:rowOff>167640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7620</xdr:rowOff>
              </from>
              <to>
                <xdr:col>29</xdr:col>
                <xdr:colOff>0</xdr:colOff>
                <xdr:row>17</xdr:row>
                <xdr:rowOff>167640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7620</xdr:rowOff>
              </from>
              <to>
                <xdr:col>30</xdr:col>
                <xdr:colOff>0</xdr:colOff>
                <xdr:row>17</xdr:row>
                <xdr:rowOff>167640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7620</xdr:rowOff>
              </from>
              <to>
                <xdr:col>31</xdr:col>
                <xdr:colOff>0</xdr:colOff>
                <xdr:row>17</xdr:row>
                <xdr:rowOff>167640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7620</xdr:rowOff>
              </from>
              <to>
                <xdr:col>32</xdr:col>
                <xdr:colOff>0</xdr:colOff>
                <xdr:row>17</xdr:row>
                <xdr:rowOff>167640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7620</xdr:rowOff>
              </from>
              <to>
                <xdr:col>33</xdr:col>
                <xdr:colOff>0</xdr:colOff>
                <xdr:row>17</xdr:row>
                <xdr:rowOff>167640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7620</xdr:rowOff>
              </from>
              <to>
                <xdr:col>28</xdr:col>
                <xdr:colOff>0</xdr:colOff>
                <xdr:row>15</xdr:row>
                <xdr:rowOff>167640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7620</xdr:rowOff>
              </from>
              <to>
                <xdr:col>28</xdr:col>
                <xdr:colOff>0</xdr:colOff>
                <xdr:row>14</xdr:row>
                <xdr:rowOff>167640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7620</xdr:rowOff>
              </from>
              <to>
                <xdr:col>28</xdr:col>
                <xdr:colOff>0</xdr:colOff>
                <xdr:row>13</xdr:row>
                <xdr:rowOff>167640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7620</xdr:rowOff>
              </from>
              <to>
                <xdr:col>28</xdr:col>
                <xdr:colOff>0</xdr:colOff>
                <xdr:row>12</xdr:row>
                <xdr:rowOff>167640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7620</xdr:rowOff>
              </from>
              <to>
                <xdr:col>28</xdr:col>
                <xdr:colOff>0</xdr:colOff>
                <xdr:row>11</xdr:row>
                <xdr:rowOff>167640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7620</xdr:rowOff>
              </from>
              <to>
                <xdr:col>28</xdr:col>
                <xdr:colOff>0</xdr:colOff>
                <xdr:row>10</xdr:row>
                <xdr:rowOff>167640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7620</xdr:rowOff>
              </from>
              <to>
                <xdr:col>28</xdr:col>
                <xdr:colOff>0</xdr:colOff>
                <xdr:row>9</xdr:row>
                <xdr:rowOff>167640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7620</xdr:rowOff>
              </from>
              <to>
                <xdr:col>28</xdr:col>
                <xdr:colOff>0</xdr:colOff>
                <xdr:row>8</xdr:row>
                <xdr:rowOff>167640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7620</xdr:rowOff>
              </from>
              <to>
                <xdr:col>28</xdr:col>
                <xdr:colOff>0</xdr:colOff>
                <xdr:row>7</xdr:row>
                <xdr:rowOff>167640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7620</xdr:rowOff>
              </from>
              <to>
                <xdr:col>28</xdr:col>
                <xdr:colOff>0</xdr:colOff>
                <xdr:row>6</xdr:row>
                <xdr:rowOff>167640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7620</xdr:rowOff>
              </from>
              <to>
                <xdr:col>28</xdr:col>
                <xdr:colOff>0</xdr:colOff>
                <xdr:row>5</xdr:row>
                <xdr:rowOff>167640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7620</xdr:rowOff>
              </from>
              <to>
                <xdr:col>28</xdr:col>
                <xdr:colOff>0</xdr:colOff>
                <xdr:row>4</xdr:row>
                <xdr:rowOff>167640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7620</xdr:rowOff>
              </from>
              <to>
                <xdr:col>28</xdr:col>
                <xdr:colOff>0</xdr:colOff>
                <xdr:row>3</xdr:row>
                <xdr:rowOff>167640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7620</xdr:rowOff>
              </from>
              <to>
                <xdr:col>28</xdr:col>
                <xdr:colOff>0</xdr:colOff>
                <xdr:row>2</xdr:row>
                <xdr:rowOff>167640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7620</xdr:rowOff>
              </from>
              <to>
                <xdr:col>29</xdr:col>
                <xdr:colOff>0</xdr:colOff>
                <xdr:row>15</xdr:row>
                <xdr:rowOff>167640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7620</xdr:rowOff>
              </from>
              <to>
                <xdr:col>29</xdr:col>
                <xdr:colOff>0</xdr:colOff>
                <xdr:row>14</xdr:row>
                <xdr:rowOff>167640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7620</xdr:rowOff>
              </from>
              <to>
                <xdr:col>29</xdr:col>
                <xdr:colOff>0</xdr:colOff>
                <xdr:row>13</xdr:row>
                <xdr:rowOff>167640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7620</xdr:rowOff>
              </from>
              <to>
                <xdr:col>29</xdr:col>
                <xdr:colOff>0</xdr:colOff>
                <xdr:row>12</xdr:row>
                <xdr:rowOff>167640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7620</xdr:rowOff>
              </from>
              <to>
                <xdr:col>29</xdr:col>
                <xdr:colOff>0</xdr:colOff>
                <xdr:row>11</xdr:row>
                <xdr:rowOff>167640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7620</xdr:rowOff>
              </from>
              <to>
                <xdr:col>29</xdr:col>
                <xdr:colOff>0</xdr:colOff>
                <xdr:row>10</xdr:row>
                <xdr:rowOff>167640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7620</xdr:rowOff>
              </from>
              <to>
                <xdr:col>29</xdr:col>
                <xdr:colOff>0</xdr:colOff>
                <xdr:row>9</xdr:row>
                <xdr:rowOff>167640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7620</xdr:rowOff>
              </from>
              <to>
                <xdr:col>29</xdr:col>
                <xdr:colOff>0</xdr:colOff>
                <xdr:row>8</xdr:row>
                <xdr:rowOff>167640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7620</xdr:rowOff>
              </from>
              <to>
                <xdr:col>29</xdr:col>
                <xdr:colOff>0</xdr:colOff>
                <xdr:row>7</xdr:row>
                <xdr:rowOff>167640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7620</xdr:rowOff>
              </from>
              <to>
                <xdr:col>29</xdr:col>
                <xdr:colOff>0</xdr:colOff>
                <xdr:row>6</xdr:row>
                <xdr:rowOff>167640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7620</xdr:rowOff>
              </from>
              <to>
                <xdr:col>29</xdr:col>
                <xdr:colOff>0</xdr:colOff>
                <xdr:row>5</xdr:row>
                <xdr:rowOff>167640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7620</xdr:rowOff>
              </from>
              <to>
                <xdr:col>29</xdr:col>
                <xdr:colOff>0</xdr:colOff>
                <xdr:row>4</xdr:row>
                <xdr:rowOff>167640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7620</xdr:rowOff>
              </from>
              <to>
                <xdr:col>29</xdr:col>
                <xdr:colOff>0</xdr:colOff>
                <xdr:row>3</xdr:row>
                <xdr:rowOff>167640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7620</xdr:rowOff>
              </from>
              <to>
                <xdr:col>29</xdr:col>
                <xdr:colOff>0</xdr:colOff>
                <xdr:row>2</xdr:row>
                <xdr:rowOff>167640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7620</xdr:rowOff>
              </from>
              <to>
                <xdr:col>29</xdr:col>
                <xdr:colOff>830580</xdr:colOff>
                <xdr:row>15</xdr:row>
                <xdr:rowOff>167640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7620</xdr:rowOff>
              </from>
              <to>
                <xdr:col>30</xdr:col>
                <xdr:colOff>0</xdr:colOff>
                <xdr:row>14</xdr:row>
                <xdr:rowOff>167640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7620</xdr:rowOff>
              </from>
              <to>
                <xdr:col>30</xdr:col>
                <xdr:colOff>0</xdr:colOff>
                <xdr:row>13</xdr:row>
                <xdr:rowOff>167640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7620</xdr:rowOff>
              </from>
              <to>
                <xdr:col>30</xdr:col>
                <xdr:colOff>0</xdr:colOff>
                <xdr:row>12</xdr:row>
                <xdr:rowOff>167640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7620</xdr:rowOff>
              </from>
              <to>
                <xdr:col>30</xdr:col>
                <xdr:colOff>0</xdr:colOff>
                <xdr:row>11</xdr:row>
                <xdr:rowOff>167640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7620</xdr:rowOff>
              </from>
              <to>
                <xdr:col>30</xdr:col>
                <xdr:colOff>0</xdr:colOff>
                <xdr:row>10</xdr:row>
                <xdr:rowOff>167640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7620</xdr:rowOff>
              </from>
              <to>
                <xdr:col>30</xdr:col>
                <xdr:colOff>0</xdr:colOff>
                <xdr:row>9</xdr:row>
                <xdr:rowOff>167640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7620</xdr:rowOff>
              </from>
              <to>
                <xdr:col>30</xdr:col>
                <xdr:colOff>0</xdr:colOff>
                <xdr:row>8</xdr:row>
                <xdr:rowOff>167640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7620</xdr:rowOff>
              </from>
              <to>
                <xdr:col>30</xdr:col>
                <xdr:colOff>0</xdr:colOff>
                <xdr:row>7</xdr:row>
                <xdr:rowOff>167640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7620</xdr:rowOff>
              </from>
              <to>
                <xdr:col>30</xdr:col>
                <xdr:colOff>0</xdr:colOff>
                <xdr:row>6</xdr:row>
                <xdr:rowOff>167640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7620</xdr:rowOff>
              </from>
              <to>
                <xdr:col>30</xdr:col>
                <xdr:colOff>0</xdr:colOff>
                <xdr:row>5</xdr:row>
                <xdr:rowOff>167640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7620</xdr:rowOff>
              </from>
              <to>
                <xdr:col>30</xdr:col>
                <xdr:colOff>0</xdr:colOff>
                <xdr:row>4</xdr:row>
                <xdr:rowOff>167640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7620</xdr:rowOff>
              </from>
              <to>
                <xdr:col>30</xdr:col>
                <xdr:colOff>0</xdr:colOff>
                <xdr:row>3</xdr:row>
                <xdr:rowOff>167640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7620</xdr:rowOff>
              </from>
              <to>
                <xdr:col>30</xdr:col>
                <xdr:colOff>0</xdr:colOff>
                <xdr:row>2</xdr:row>
                <xdr:rowOff>167640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7620</xdr:rowOff>
              </from>
              <to>
                <xdr:col>31</xdr:col>
                <xdr:colOff>0</xdr:colOff>
                <xdr:row>15</xdr:row>
                <xdr:rowOff>167640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7620</xdr:rowOff>
              </from>
              <to>
                <xdr:col>31</xdr:col>
                <xdr:colOff>0</xdr:colOff>
                <xdr:row>14</xdr:row>
                <xdr:rowOff>167640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7620</xdr:rowOff>
              </from>
              <to>
                <xdr:col>31</xdr:col>
                <xdr:colOff>0</xdr:colOff>
                <xdr:row>13</xdr:row>
                <xdr:rowOff>167640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7620</xdr:rowOff>
              </from>
              <to>
                <xdr:col>31</xdr:col>
                <xdr:colOff>0</xdr:colOff>
                <xdr:row>12</xdr:row>
                <xdr:rowOff>167640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7620</xdr:rowOff>
              </from>
              <to>
                <xdr:col>31</xdr:col>
                <xdr:colOff>0</xdr:colOff>
                <xdr:row>11</xdr:row>
                <xdr:rowOff>167640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7620</xdr:rowOff>
              </from>
              <to>
                <xdr:col>31</xdr:col>
                <xdr:colOff>0</xdr:colOff>
                <xdr:row>10</xdr:row>
                <xdr:rowOff>167640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7620</xdr:rowOff>
              </from>
              <to>
                <xdr:col>31</xdr:col>
                <xdr:colOff>0</xdr:colOff>
                <xdr:row>9</xdr:row>
                <xdr:rowOff>167640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7620</xdr:rowOff>
              </from>
              <to>
                <xdr:col>31</xdr:col>
                <xdr:colOff>0</xdr:colOff>
                <xdr:row>8</xdr:row>
                <xdr:rowOff>167640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7620</xdr:rowOff>
              </from>
              <to>
                <xdr:col>31</xdr:col>
                <xdr:colOff>0</xdr:colOff>
                <xdr:row>7</xdr:row>
                <xdr:rowOff>167640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7620</xdr:rowOff>
              </from>
              <to>
                <xdr:col>31</xdr:col>
                <xdr:colOff>0</xdr:colOff>
                <xdr:row>6</xdr:row>
                <xdr:rowOff>167640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7620</xdr:rowOff>
              </from>
              <to>
                <xdr:col>31</xdr:col>
                <xdr:colOff>0</xdr:colOff>
                <xdr:row>5</xdr:row>
                <xdr:rowOff>167640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7620</xdr:rowOff>
              </from>
              <to>
                <xdr:col>31</xdr:col>
                <xdr:colOff>0</xdr:colOff>
                <xdr:row>4</xdr:row>
                <xdr:rowOff>167640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7620</xdr:rowOff>
              </from>
              <to>
                <xdr:col>31</xdr:col>
                <xdr:colOff>0</xdr:colOff>
                <xdr:row>3</xdr:row>
                <xdr:rowOff>167640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7620</xdr:rowOff>
              </from>
              <to>
                <xdr:col>31</xdr:col>
                <xdr:colOff>0</xdr:colOff>
                <xdr:row>2</xdr:row>
                <xdr:rowOff>167640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7620</xdr:rowOff>
              </from>
              <to>
                <xdr:col>32</xdr:col>
                <xdr:colOff>0</xdr:colOff>
                <xdr:row>15</xdr:row>
                <xdr:rowOff>167640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7620</xdr:rowOff>
              </from>
              <to>
                <xdr:col>32</xdr:col>
                <xdr:colOff>0</xdr:colOff>
                <xdr:row>14</xdr:row>
                <xdr:rowOff>167640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7620</xdr:rowOff>
              </from>
              <to>
                <xdr:col>32</xdr:col>
                <xdr:colOff>0</xdr:colOff>
                <xdr:row>13</xdr:row>
                <xdr:rowOff>167640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7620</xdr:rowOff>
              </from>
              <to>
                <xdr:col>32</xdr:col>
                <xdr:colOff>0</xdr:colOff>
                <xdr:row>12</xdr:row>
                <xdr:rowOff>167640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7620</xdr:rowOff>
              </from>
              <to>
                <xdr:col>32</xdr:col>
                <xdr:colOff>0</xdr:colOff>
                <xdr:row>11</xdr:row>
                <xdr:rowOff>167640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7620</xdr:rowOff>
              </from>
              <to>
                <xdr:col>32</xdr:col>
                <xdr:colOff>0</xdr:colOff>
                <xdr:row>10</xdr:row>
                <xdr:rowOff>167640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7620</xdr:rowOff>
              </from>
              <to>
                <xdr:col>32</xdr:col>
                <xdr:colOff>0</xdr:colOff>
                <xdr:row>9</xdr:row>
                <xdr:rowOff>167640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7620</xdr:rowOff>
              </from>
              <to>
                <xdr:col>32</xdr:col>
                <xdr:colOff>0</xdr:colOff>
                <xdr:row>8</xdr:row>
                <xdr:rowOff>167640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7620</xdr:rowOff>
              </from>
              <to>
                <xdr:col>32</xdr:col>
                <xdr:colOff>0</xdr:colOff>
                <xdr:row>7</xdr:row>
                <xdr:rowOff>167640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7620</xdr:rowOff>
              </from>
              <to>
                <xdr:col>32</xdr:col>
                <xdr:colOff>0</xdr:colOff>
                <xdr:row>6</xdr:row>
                <xdr:rowOff>167640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7620</xdr:rowOff>
              </from>
              <to>
                <xdr:col>32</xdr:col>
                <xdr:colOff>0</xdr:colOff>
                <xdr:row>5</xdr:row>
                <xdr:rowOff>167640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7620</xdr:rowOff>
              </from>
              <to>
                <xdr:col>32</xdr:col>
                <xdr:colOff>0</xdr:colOff>
                <xdr:row>4</xdr:row>
                <xdr:rowOff>167640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7620</xdr:rowOff>
              </from>
              <to>
                <xdr:col>32</xdr:col>
                <xdr:colOff>0</xdr:colOff>
                <xdr:row>3</xdr:row>
                <xdr:rowOff>167640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7620</xdr:rowOff>
              </from>
              <to>
                <xdr:col>32</xdr:col>
                <xdr:colOff>0</xdr:colOff>
                <xdr:row>2</xdr:row>
                <xdr:rowOff>167640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7620</xdr:rowOff>
              </from>
              <to>
                <xdr:col>33</xdr:col>
                <xdr:colOff>0</xdr:colOff>
                <xdr:row>15</xdr:row>
                <xdr:rowOff>167640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7620</xdr:rowOff>
              </from>
              <to>
                <xdr:col>33</xdr:col>
                <xdr:colOff>0</xdr:colOff>
                <xdr:row>14</xdr:row>
                <xdr:rowOff>167640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7620</xdr:rowOff>
              </from>
              <to>
                <xdr:col>33</xdr:col>
                <xdr:colOff>0</xdr:colOff>
                <xdr:row>13</xdr:row>
                <xdr:rowOff>167640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7620</xdr:rowOff>
              </from>
              <to>
                <xdr:col>33</xdr:col>
                <xdr:colOff>0</xdr:colOff>
                <xdr:row>12</xdr:row>
                <xdr:rowOff>167640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7620</xdr:rowOff>
              </from>
              <to>
                <xdr:col>33</xdr:col>
                <xdr:colOff>0</xdr:colOff>
                <xdr:row>11</xdr:row>
                <xdr:rowOff>167640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7620</xdr:rowOff>
              </from>
              <to>
                <xdr:col>33</xdr:col>
                <xdr:colOff>0</xdr:colOff>
                <xdr:row>10</xdr:row>
                <xdr:rowOff>167640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7620</xdr:rowOff>
              </from>
              <to>
                <xdr:col>33</xdr:col>
                <xdr:colOff>0</xdr:colOff>
                <xdr:row>9</xdr:row>
                <xdr:rowOff>167640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7620</xdr:rowOff>
              </from>
              <to>
                <xdr:col>33</xdr:col>
                <xdr:colOff>0</xdr:colOff>
                <xdr:row>8</xdr:row>
                <xdr:rowOff>167640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7620</xdr:rowOff>
              </from>
              <to>
                <xdr:col>33</xdr:col>
                <xdr:colOff>0</xdr:colOff>
                <xdr:row>2</xdr:row>
                <xdr:rowOff>167640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7620</xdr:rowOff>
              </from>
              <to>
                <xdr:col>33</xdr:col>
                <xdr:colOff>0</xdr:colOff>
                <xdr:row>3</xdr:row>
                <xdr:rowOff>167640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7620</xdr:rowOff>
              </from>
              <to>
                <xdr:col>33</xdr:col>
                <xdr:colOff>0</xdr:colOff>
                <xdr:row>4</xdr:row>
                <xdr:rowOff>167640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7620</xdr:rowOff>
              </from>
              <to>
                <xdr:col>33</xdr:col>
                <xdr:colOff>0</xdr:colOff>
                <xdr:row>5</xdr:row>
                <xdr:rowOff>167640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7620</xdr:rowOff>
              </from>
              <to>
                <xdr:col>33</xdr:col>
                <xdr:colOff>0</xdr:colOff>
                <xdr:row>6</xdr:row>
                <xdr:rowOff>167640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7620</xdr:rowOff>
              </from>
              <to>
                <xdr:col>33</xdr:col>
                <xdr:colOff>0</xdr:colOff>
                <xdr:row>7</xdr:row>
                <xdr:rowOff>167640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5"/>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x14ac:dyDescent="0.2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x14ac:dyDescent="0.3">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x14ac:dyDescent="0.3">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x14ac:dyDescent="0.3">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x14ac:dyDescent="0.2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3.2" zeroHeight="1" x14ac:dyDescent="0.25"/>
  <cols>
    <col min="1" max="1" width="2.6640625" style="238" customWidth="1"/>
    <col min="2" max="2" width="118.6640625" style="239" customWidth="1"/>
    <col min="3" max="3" width="2.6640625" style="238" customWidth="1"/>
    <col min="4" max="16384" width="9.109375" style="238" hidden="1"/>
  </cols>
  <sheetData>
    <row r="1" spans="1:3" s="80" customFormat="1" x14ac:dyDescent="0.25">
      <c r="B1" s="240" t="s">
        <v>755</v>
      </c>
    </row>
    <row r="2" spans="1:3" s="61" customFormat="1" ht="20.100000000000001" customHeight="1" x14ac:dyDescent="0.25">
      <c r="A2" s="80"/>
      <c r="B2" s="84" t="s">
        <v>533</v>
      </c>
      <c r="C2" s="80"/>
    </row>
    <row r="3" spans="1:3" s="61" customFormat="1" ht="5.0999999999999996" customHeight="1" x14ac:dyDescent="0.25">
      <c r="A3" s="80"/>
      <c r="B3" s="135"/>
      <c r="C3" s="80"/>
    </row>
    <row r="4" spans="1:3" s="61" customFormat="1" ht="12.9" customHeight="1" x14ac:dyDescent="0.25">
      <c r="A4" s="80"/>
      <c r="B4" s="308" t="s">
        <v>756</v>
      </c>
      <c r="C4" s="80"/>
    </row>
    <row r="5" spans="1:3" s="61" customFormat="1" ht="5.0999999999999996" customHeight="1" x14ac:dyDescent="0.25">
      <c r="A5" s="80"/>
      <c r="B5" s="135"/>
      <c r="C5" s="80"/>
    </row>
    <row r="6" spans="1:3" s="61" customFormat="1" ht="12.9" customHeight="1" x14ac:dyDescent="0.25">
      <c r="A6" s="80"/>
      <c r="B6" s="136" t="s">
        <v>132</v>
      </c>
      <c r="C6" s="80"/>
    </row>
    <row r="7" spans="1:3" s="68" customFormat="1" ht="4.2" x14ac:dyDescent="0.15">
      <c r="A7" s="81"/>
      <c r="B7" s="137"/>
      <c r="C7" s="81"/>
    </row>
    <row r="8" spans="1:3" s="61" customFormat="1" ht="26.1" customHeight="1" x14ac:dyDescent="0.25">
      <c r="A8" s="80"/>
      <c r="B8" s="136" t="s">
        <v>751</v>
      </c>
      <c r="C8" s="80"/>
    </row>
    <row r="9" spans="1:3" s="68" customFormat="1" ht="4.2" x14ac:dyDescent="0.15">
      <c r="A9" s="81"/>
      <c r="B9" s="137"/>
      <c r="C9" s="81"/>
    </row>
    <row r="10" spans="1:3" s="61" customFormat="1" ht="26.1" customHeight="1" x14ac:dyDescent="0.25">
      <c r="A10" s="80"/>
      <c r="B10" s="136" t="s">
        <v>718</v>
      </c>
      <c r="C10" s="80"/>
    </row>
    <row r="11" spans="1:3" s="68" customFormat="1" ht="4.2" x14ac:dyDescent="0.15">
      <c r="A11" s="81"/>
      <c r="B11" s="137"/>
      <c r="C11" s="81"/>
    </row>
    <row r="12" spans="1:3" s="61" customFormat="1" ht="12.9" customHeight="1" x14ac:dyDescent="0.25">
      <c r="A12" s="80"/>
      <c r="B12" s="136" t="s">
        <v>122</v>
      </c>
      <c r="C12" s="80"/>
    </row>
    <row r="13" spans="1:3" s="68" customFormat="1" ht="4.2" x14ac:dyDescent="0.15">
      <c r="A13" s="81"/>
      <c r="B13" s="137"/>
      <c r="C13" s="81"/>
    </row>
    <row r="14" spans="1:3" s="61" customFormat="1" ht="12.9" customHeight="1" x14ac:dyDescent="0.25">
      <c r="A14" s="80"/>
      <c r="B14" s="138" t="s">
        <v>752</v>
      </c>
      <c r="C14" s="80"/>
    </row>
    <row r="15" spans="1:3" s="68" customFormat="1" ht="4.2" x14ac:dyDescent="0.15">
      <c r="A15" s="81"/>
      <c r="B15" s="137"/>
      <c r="C15" s="81"/>
    </row>
    <row r="16" spans="1:3" s="61" customFormat="1" ht="26.1" customHeight="1" x14ac:dyDescent="0.25">
      <c r="A16" s="80"/>
      <c r="B16" s="138" t="s">
        <v>126</v>
      </c>
      <c r="C16" s="80"/>
    </row>
    <row r="17" spans="1:3" s="68" customFormat="1" ht="4.2" x14ac:dyDescent="0.15">
      <c r="A17" s="81"/>
      <c r="B17" s="137"/>
      <c r="C17" s="81"/>
    </row>
    <row r="18" spans="1:3" s="61" customFormat="1" ht="26.1" customHeight="1" x14ac:dyDescent="0.25">
      <c r="A18" s="80"/>
      <c r="B18" s="138" t="s">
        <v>753</v>
      </c>
      <c r="C18" s="80"/>
    </row>
    <row r="19" spans="1:3" s="68" customFormat="1" ht="4.2" x14ac:dyDescent="0.15">
      <c r="A19" s="81"/>
      <c r="B19" s="137"/>
      <c r="C19" s="81"/>
    </row>
    <row r="20" spans="1:3" s="61" customFormat="1" ht="12.9" customHeight="1" x14ac:dyDescent="0.25">
      <c r="A20" s="80"/>
      <c r="B20" s="138" t="s">
        <v>524</v>
      </c>
      <c r="C20" s="80"/>
    </row>
    <row r="21" spans="1:3" s="68" customFormat="1" ht="4.2" x14ac:dyDescent="0.15">
      <c r="A21" s="81"/>
      <c r="B21" s="137"/>
      <c r="C21" s="81"/>
    </row>
    <row r="22" spans="1:3" s="61" customFormat="1" ht="39" customHeight="1" x14ac:dyDescent="0.25">
      <c r="A22" s="80"/>
      <c r="B22" s="138" t="s">
        <v>719</v>
      </c>
      <c r="C22" s="80"/>
    </row>
    <row r="23" spans="1:3" s="61" customFormat="1" ht="6.75" customHeight="1" x14ac:dyDescent="0.25">
      <c r="A23" s="80"/>
      <c r="B23" s="138"/>
      <c r="C23" s="80"/>
    </row>
    <row r="24" spans="1:3" s="61" customFormat="1" ht="12.9" customHeight="1" x14ac:dyDescent="0.25">
      <c r="A24" s="80"/>
      <c r="B24" s="138" t="s">
        <v>720</v>
      </c>
      <c r="C24" s="80"/>
    </row>
    <row r="25" spans="1:3" s="61" customFormat="1" ht="5.0999999999999996" customHeight="1" x14ac:dyDescent="0.25">
      <c r="A25" s="80"/>
      <c r="B25" s="138"/>
      <c r="C25" s="80"/>
    </row>
    <row r="26" spans="1:3" s="61" customFormat="1" ht="39" customHeight="1" x14ac:dyDescent="0.25">
      <c r="A26" s="80"/>
      <c r="B26" s="138" t="s">
        <v>721</v>
      </c>
      <c r="C26" s="80"/>
    </row>
    <row r="27" spans="1:3" s="61" customFormat="1" ht="5.25" customHeight="1" x14ac:dyDescent="0.25">
      <c r="A27" s="80"/>
      <c r="B27" s="138"/>
      <c r="C27" s="80"/>
    </row>
    <row r="28" spans="1:3" s="61" customFormat="1" ht="12.9" customHeight="1" x14ac:dyDescent="0.25">
      <c r="A28" s="80"/>
      <c r="B28" s="138" t="s">
        <v>754</v>
      </c>
      <c r="C28" s="80"/>
    </row>
    <row r="29" spans="1:3" s="61" customFormat="1" ht="4.5" customHeight="1" x14ac:dyDescent="0.25">
      <c r="A29" s="80"/>
      <c r="B29" s="138"/>
      <c r="C29" s="80"/>
    </row>
    <row r="30" spans="1:3" s="61" customFormat="1" ht="26.1" customHeight="1" x14ac:dyDescent="0.25">
      <c r="A30" s="80"/>
      <c r="B30" s="138" t="s">
        <v>711</v>
      </c>
      <c r="C30" s="80"/>
    </row>
    <row r="31" spans="1:3" s="61" customFormat="1" ht="4.5" customHeight="1" x14ac:dyDescent="0.25">
      <c r="A31" s="80"/>
      <c r="B31" s="138"/>
      <c r="C31" s="80"/>
    </row>
    <row r="32" spans="1:3" s="61" customFormat="1" ht="12.9" customHeight="1" x14ac:dyDescent="0.25">
      <c r="A32" s="80"/>
      <c r="B32" s="138" t="s">
        <v>722</v>
      </c>
      <c r="C32" s="80"/>
    </row>
    <row r="33" spans="1:3" s="61" customFormat="1" ht="5.0999999999999996" customHeight="1" x14ac:dyDescent="0.25">
      <c r="A33" s="80"/>
      <c r="B33" s="138"/>
      <c r="C33" s="80"/>
    </row>
    <row r="34" spans="1:3" s="61" customFormat="1" ht="12.9" customHeight="1" x14ac:dyDescent="0.25">
      <c r="A34" s="80"/>
      <c r="B34" s="138" t="s">
        <v>161</v>
      </c>
      <c r="C34" s="80"/>
    </row>
    <row r="35" spans="1:3" s="61" customFormat="1" ht="5.0999999999999996" customHeight="1" x14ac:dyDescent="0.25">
      <c r="A35" s="80"/>
      <c r="B35" s="139"/>
      <c r="C35" s="80"/>
    </row>
    <row r="36" spans="1:3" s="61" customFormat="1" ht="12.9" customHeight="1" x14ac:dyDescent="0.25">
      <c r="A36" s="80"/>
      <c r="B36" s="83"/>
      <c r="C36" s="80"/>
    </row>
    <row r="37" spans="1:3" s="61" customFormat="1" ht="20.100000000000001" customHeight="1" x14ac:dyDescent="0.25">
      <c r="A37" s="80"/>
      <c r="B37" s="87" t="s">
        <v>532</v>
      </c>
      <c r="C37" s="80"/>
    </row>
    <row r="38" spans="1:3" s="61" customFormat="1" ht="5.0999999999999996" customHeight="1" x14ac:dyDescent="0.25">
      <c r="A38" s="80"/>
      <c r="B38" s="85"/>
      <c r="C38" s="80"/>
    </row>
    <row r="39" spans="1:3" s="61" customFormat="1" ht="12.9" customHeight="1" x14ac:dyDescent="0.25">
      <c r="A39" s="80"/>
      <c r="B39" s="85" t="s">
        <v>125</v>
      </c>
      <c r="C39" s="80"/>
    </row>
    <row r="40" spans="1:3" s="61" customFormat="1" ht="5.0999999999999996" customHeight="1" x14ac:dyDescent="0.25">
      <c r="A40" s="80"/>
      <c r="B40" s="85"/>
      <c r="C40" s="80"/>
    </row>
    <row r="41" spans="1:3" s="61" customFormat="1" ht="26.1" customHeight="1" x14ac:dyDescent="0.25">
      <c r="A41" s="80"/>
      <c r="B41" s="85" t="s">
        <v>530</v>
      </c>
      <c r="C41" s="80"/>
    </row>
    <row r="42" spans="1:3" s="61" customFormat="1" ht="5.0999999999999996" customHeight="1" x14ac:dyDescent="0.25">
      <c r="A42" s="80"/>
      <c r="B42" s="85"/>
      <c r="C42" s="80"/>
    </row>
    <row r="43" spans="1:3" s="61" customFormat="1" ht="12.9" customHeight="1" x14ac:dyDescent="0.25">
      <c r="A43" s="80"/>
      <c r="B43" s="85" t="s">
        <v>531</v>
      </c>
      <c r="C43" s="80"/>
    </row>
    <row r="44" spans="1:3" s="61" customFormat="1" ht="5.0999999999999996" customHeight="1" x14ac:dyDescent="0.25">
      <c r="A44" s="80"/>
      <c r="B44" s="86"/>
      <c r="C44" s="80"/>
    </row>
    <row r="45" spans="1:3" s="61" customFormat="1" ht="12.9" customHeight="1" x14ac:dyDescent="0.25">
      <c r="A45" s="80"/>
      <c r="B45" s="83"/>
      <c r="C45" s="80"/>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Niko Lönnberg</cp:lastModifiedBy>
  <cp:lastPrinted>2008-07-09T10:49:50Z</cp:lastPrinted>
  <dcterms:created xsi:type="dcterms:W3CDTF">2001-02-12T07:17:33Z</dcterms:created>
  <dcterms:modified xsi:type="dcterms:W3CDTF">2016-10-14T09:24:06Z</dcterms:modified>
</cp:coreProperties>
</file>