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codeName="ThisWorkbook"/>
  <mc:AlternateContent xmlns:mc="http://schemas.openxmlformats.org/markup-compatibility/2006">
    <mc:Choice Requires="x15">
      <x15ac:absPath xmlns:x15ac="http://schemas.microsoft.com/office/spreadsheetml/2010/11/ac" url="C:\Users\Florian\Downloads\"/>
    </mc:Choice>
  </mc:AlternateContent>
  <bookViews>
    <workbookView xWindow="0" yWindow="0" windowWidth="17895" windowHeight="796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B21" i="2" s="1"/>
  <c r="AB21" i="2"/>
  <c r="AC21" i="2"/>
  <c r="H22" i="2"/>
  <c r="J22" i="2"/>
  <c r="AA22" i="2"/>
  <c r="B22" i="2" s="1"/>
  <c r="AB22" i="2"/>
  <c r="AC22" i="2"/>
  <c r="H23" i="2"/>
  <c r="J23" i="2"/>
  <c r="AA23" i="2"/>
  <c r="AB23" i="2"/>
  <c r="B23" i="2"/>
  <c r="AC23" i="2"/>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B37" i="2" s="1"/>
  <c r="AB37" i="2"/>
  <c r="AC37" i="2"/>
  <c r="H38" i="2"/>
  <c r="J38" i="2"/>
  <c r="AA38" i="2"/>
  <c r="B38" i="2" s="1"/>
  <c r="AB38" i="2"/>
  <c r="AC38" i="2"/>
  <c r="H39" i="2"/>
  <c r="J39" i="2"/>
  <c r="AA39" i="2"/>
  <c r="AB39" i="2"/>
  <c r="B39" i="2"/>
  <c r="AC39" i="2"/>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B53" i="2" s="1"/>
  <c r="AB53" i="2"/>
  <c r="AC53" i="2"/>
  <c r="H54" i="2"/>
  <c r="J54" i="2"/>
  <c r="AA54" i="2"/>
  <c r="B54" i="2" s="1"/>
  <c r="AB54" i="2"/>
  <c r="AC54" i="2"/>
  <c r="H55" i="2"/>
  <c r="J55" i="2"/>
  <c r="AA55" i="2"/>
  <c r="AB55" i="2"/>
  <c r="B55" i="2"/>
  <c r="AC55" i="2"/>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B69" i="2" s="1"/>
  <c r="AB69" i="2"/>
  <c r="AC69" i="2"/>
  <c r="H70" i="2"/>
  <c r="J70" i="2"/>
  <c r="AA70" i="2"/>
  <c r="B70" i="2" s="1"/>
  <c r="AB70" i="2"/>
  <c r="AC70" i="2"/>
  <c r="H71" i="2"/>
  <c r="J71" i="2"/>
  <c r="AA71" i="2"/>
  <c r="AB71" i="2"/>
  <c r="B71" i="2"/>
  <c r="AC71" i="2"/>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B85" i="2" s="1"/>
  <c r="AB85" i="2"/>
  <c r="AC85" i="2"/>
  <c r="H86" i="2"/>
  <c r="J86" i="2"/>
  <c r="AA86" i="2"/>
  <c r="B86" i="2" s="1"/>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B101" i="2" s="1"/>
  <c r="AB101" i="2"/>
  <c r="AC101" i="2"/>
  <c r="H102" i="2"/>
  <c r="J102" i="2"/>
  <c r="AA102" i="2"/>
  <c r="B102" i="2" s="1"/>
  <c r="AB102" i="2"/>
  <c r="AC102" i="2"/>
  <c r="H103" i="2"/>
  <c r="J103" i="2"/>
  <c r="AA103" i="2"/>
  <c r="AB103" i="2"/>
  <c r="B103" i="2"/>
  <c r="AC103" i="2"/>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B117" i="2" s="1"/>
  <c r="AB117" i="2"/>
  <c r="AC117" i="2"/>
  <c r="H118" i="2"/>
  <c r="J118" i="2"/>
  <c r="AA118" i="2"/>
  <c r="B118" i="2" s="1"/>
  <c r="AB118" i="2"/>
  <c r="AC118" i="2"/>
  <c r="H119" i="2"/>
  <c r="J119" i="2"/>
  <c r="AA119" i="2"/>
  <c r="AB119" i="2"/>
  <c r="B119" i="2"/>
  <c r="AC119" i="2"/>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B133" i="2" s="1"/>
  <c r="AB133" i="2"/>
  <c r="AC133" i="2"/>
  <c r="H134" i="2"/>
  <c r="J134" i="2"/>
  <c r="AA134" i="2"/>
  <c r="B134" i="2" s="1"/>
  <c r="AB134" i="2"/>
  <c r="AC134" i="2"/>
  <c r="H135" i="2"/>
  <c r="J135" i="2"/>
  <c r="AA135" i="2"/>
  <c r="AB135" i="2"/>
  <c r="B135" i="2"/>
  <c r="AC135" i="2"/>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B149" i="2" s="1"/>
  <c r="AB149" i="2"/>
  <c r="AC149" i="2"/>
  <c r="H150" i="2"/>
  <c r="J150" i="2"/>
  <c r="AA150" i="2"/>
  <c r="B150" i="2" s="1"/>
  <c r="AB150" i="2"/>
  <c r="AC150" i="2"/>
  <c r="H151" i="2"/>
  <c r="J151" i="2"/>
  <c r="AA151" i="2"/>
  <c r="AB151" i="2"/>
  <c r="B151" i="2"/>
  <c r="AC151" i="2"/>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B165" i="2" s="1"/>
  <c r="AB165" i="2"/>
  <c r="AC165" i="2"/>
  <c r="H166" i="2"/>
  <c r="J166" i="2"/>
  <c r="AA166" i="2"/>
  <c r="B166" i="2" s="1"/>
  <c r="AB166" i="2"/>
  <c r="AC166" i="2"/>
  <c r="H167" i="2"/>
  <c r="J167" i="2"/>
  <c r="AA167" i="2"/>
  <c r="AB167" i="2"/>
  <c r="B167" i="2"/>
  <c r="AC167" i="2"/>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B181" i="2" s="1"/>
  <c r="AB181" i="2"/>
  <c r="AC181" i="2"/>
  <c r="H182" i="2"/>
  <c r="J182" i="2"/>
  <c r="AA182" i="2"/>
  <c r="B182" i="2" s="1"/>
  <c r="AB182" i="2"/>
  <c r="AC182" i="2"/>
  <c r="H183" i="2"/>
  <c r="J183" i="2"/>
  <c r="AA183" i="2"/>
  <c r="AB183" i="2"/>
  <c r="B183" i="2"/>
  <c r="AC183" i="2"/>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AB190" i="2"/>
  <c r="AC190" i="2"/>
  <c r="H191" i="2"/>
  <c r="J191" i="2"/>
  <c r="AA191" i="2"/>
  <c r="AB191" i="2"/>
  <c r="B191" i="2"/>
  <c r="AC191" i="2"/>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B197" i="2" s="1"/>
  <c r="AB197" i="2"/>
  <c r="AC197" i="2"/>
  <c r="H198" i="2"/>
  <c r="J198" i="2"/>
  <c r="AA198" i="2"/>
  <c r="B198" i="2" s="1"/>
  <c r="AB198" i="2"/>
  <c r="AC198" i="2"/>
  <c r="H199" i="2"/>
  <c r="J199" i="2"/>
  <c r="AA199" i="2"/>
  <c r="AB199" i="2"/>
  <c r="B199" i="2"/>
  <c r="AC199" i="2"/>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J15" i="4" s="1"/>
  <c r="AC15" i="4"/>
  <c r="AD15" i="4"/>
  <c r="AE15" i="4"/>
  <c r="AF15" i="4"/>
  <c r="AG15" i="4"/>
  <c r="D16" i="4"/>
  <c r="AR16" i="4" s="1"/>
  <c r="AB16" i="4"/>
  <c r="AC16" i="4"/>
  <c r="J16" i="4" s="1"/>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T16" i="4" l="1"/>
  <c r="F16" i="4"/>
  <c r="AU16" i="4"/>
  <c r="AQ16" i="4"/>
  <c r="X16" i="4"/>
  <c r="AR18" i="4"/>
  <c r="Y24" i="4"/>
  <c r="J3" i="4"/>
  <c r="B194" i="2"/>
  <c r="B178" i="2"/>
  <c r="B162" i="2"/>
  <c r="B146" i="2"/>
  <c r="B130" i="2"/>
  <c r="B114" i="2"/>
  <c r="B98" i="2"/>
  <c r="B82" i="2"/>
  <c r="B66" i="2"/>
  <c r="B50" i="2"/>
  <c r="B34" i="2"/>
  <c r="B18" i="2"/>
  <c r="H2" i="2"/>
  <c r="B204" i="2"/>
  <c r="B188" i="2"/>
  <c r="B172" i="2"/>
  <c r="B156" i="2"/>
  <c r="B140" i="2"/>
  <c r="B124" i="2"/>
  <c r="B108" i="2"/>
  <c r="B92" i="2"/>
  <c r="B76" i="2"/>
  <c r="B60" i="2"/>
  <c r="B44" i="2"/>
  <c r="B28" i="2"/>
  <c r="B12" i="2"/>
  <c r="B9" i="2"/>
  <c r="J17" i="4"/>
  <c r="J14" i="4"/>
  <c r="B202" i="2"/>
  <c r="B186" i="2"/>
  <c r="B170" i="2"/>
  <c r="B154" i="2"/>
  <c r="B138" i="2"/>
  <c r="B122" i="2"/>
  <c r="B106" i="2"/>
  <c r="B90" i="2"/>
  <c r="B74" i="2"/>
  <c r="B58" i="2"/>
  <c r="B42" i="2"/>
  <c r="B26" i="2"/>
  <c r="B10" i="2"/>
  <c r="J4" i="4"/>
  <c r="B196" i="2"/>
  <c r="B180" i="2"/>
  <c r="B164" i="2"/>
  <c r="B148" i="2"/>
  <c r="B132" i="2"/>
  <c r="B116" i="2"/>
  <c r="B100" i="2"/>
  <c r="B84" i="2"/>
  <c r="B68" i="2"/>
  <c r="B52" i="2"/>
  <c r="B36" i="2"/>
  <c r="B20" i="2"/>
  <c r="B2" i="2"/>
  <c r="B206" i="2"/>
  <c r="B190" i="2"/>
  <c r="B174" i="2"/>
  <c r="B158" i="2"/>
  <c r="B142" i="2"/>
  <c r="B126" i="2"/>
  <c r="B110" i="2"/>
  <c r="B94" i="2"/>
  <c r="B78" i="2"/>
  <c r="B62" i="2"/>
  <c r="B46" i="2"/>
  <c r="B30" i="2"/>
  <c r="B14" i="2"/>
  <c r="B8" i="2"/>
  <c r="C2" i="2"/>
  <c r="AD2" i="2" s="1"/>
  <c r="J2" i="2"/>
  <c r="J8" i="4"/>
  <c r="J7" i="4"/>
  <c r="J5" i="4"/>
  <c r="BU3" i="4"/>
  <c r="BT3" i="4" s="1"/>
  <c r="BU15" i="4"/>
  <c r="L24" i="4"/>
  <c r="Y16"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X17" i="4"/>
  <c r="K17" i="4" s="1"/>
  <c r="AU17" i="4"/>
  <c r="Y17" i="4"/>
  <c r="AR17" i="4"/>
  <c r="AS17" i="4"/>
  <c r="J18" i="4"/>
  <c r="AD12" i="4"/>
  <c r="J12" i="4" s="1"/>
  <c r="X24" i="4"/>
  <c r="BU2" i="4"/>
  <c r="BU11" i="4"/>
  <c r="BT11" i="4" s="1"/>
  <c r="BU12" i="4"/>
  <c r="BU4" i="4"/>
  <c r="BU14" i="4"/>
  <c r="BU13" i="4"/>
  <c r="AQ18" i="4"/>
  <c r="AU18" i="4"/>
  <c r="BU8" i="4"/>
  <c r="BU16" i="4"/>
  <c r="BT10" i="4"/>
  <c r="BW10" i="4" s="1"/>
  <c r="BU6" i="4"/>
  <c r="BU5" i="4"/>
  <c r="BU9" i="4"/>
  <c r="BW3" i="4"/>
  <c r="V24" i="4"/>
  <c r="V20" i="4"/>
  <c r="Y20" i="4" s="1"/>
  <c r="F17" i="4" l="1"/>
  <c r="E17" i="4"/>
  <c r="G17" i="4"/>
  <c r="H17" i="4"/>
  <c r="K16" i="4"/>
  <c r="G16" i="4"/>
  <c r="H16" i="4"/>
  <c r="E16" i="4"/>
  <c r="Y25" i="4"/>
  <c r="J3" i="2"/>
  <c r="H3" i="2"/>
  <c r="BW11" i="4"/>
  <c r="K18" i="4"/>
  <c r="F18" i="4"/>
  <c r="G18" i="4"/>
  <c r="H18" i="4"/>
  <c r="E18"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12" i="4"/>
  <c r="D13" i="4"/>
  <c r="D10" i="4"/>
  <c r="BS3" i="4"/>
  <c r="D15" i="4" s="1"/>
  <c r="BW4" i="4"/>
  <c r="BW6" i="4"/>
  <c r="BW9" i="4"/>
  <c r="AS15" i="4" l="1"/>
  <c r="Y15" i="4"/>
  <c r="X15" i="4"/>
  <c r="K15" i="4" s="1"/>
  <c r="AQ15" i="4"/>
  <c r="AU15" i="4"/>
  <c r="AR15" i="4"/>
  <c r="AT15" i="4"/>
  <c r="E15" i="4"/>
  <c r="H15" i="4"/>
  <c r="G15" i="4"/>
  <c r="F15" i="4"/>
  <c r="AT13" i="4"/>
  <c r="X43" i="4"/>
  <c r="AU13" i="4" s="1"/>
  <c r="X13" i="4"/>
  <c r="K13" i="4" s="1"/>
  <c r="AR13" i="4"/>
  <c r="AQ13" i="4"/>
  <c r="AS13" i="4"/>
  <c r="T39" i="4"/>
  <c r="AR14" i="4"/>
  <c r="AT14" i="4"/>
  <c r="AU14" i="4"/>
  <c r="AS14" i="4"/>
  <c r="Y14" i="4"/>
  <c r="X14" i="4"/>
  <c r="F14" i="4" s="1"/>
  <c r="AQ14" i="4"/>
  <c r="D7" i="4"/>
  <c r="BS4" i="4"/>
  <c r="AR10" i="4"/>
  <c r="X10" i="4"/>
  <c r="K10" i="4" s="1"/>
  <c r="AT10" i="4"/>
  <c r="AQ10" i="4"/>
  <c r="AS10" i="4"/>
  <c r="T40" i="4"/>
  <c r="Y10" i="4" s="1"/>
  <c r="V42" i="4"/>
  <c r="Y12" i="4" s="1"/>
  <c r="X12" i="4"/>
  <c r="K12" i="4" s="1"/>
  <c r="AT12" i="4"/>
  <c r="AQ12" i="4"/>
  <c r="AR12" i="4"/>
  <c r="AU12" i="4"/>
  <c r="AS12" i="4"/>
  <c r="AQ11" i="4"/>
  <c r="T41" i="4"/>
  <c r="AU11" i="4" s="1"/>
  <c r="AR11" i="4"/>
  <c r="X11" i="4"/>
  <c r="AT11" i="4"/>
  <c r="AS11" i="4"/>
  <c r="AU10" i="4" l="1"/>
  <c r="BS5" i="4"/>
  <c r="D9" i="4"/>
  <c r="Y9" i="4" s="1"/>
  <c r="F12" i="4"/>
  <c r="G14" i="4"/>
  <c r="T37" i="4"/>
  <c r="AU7" i="4" s="1"/>
  <c r="U37" i="4"/>
  <c r="H12" i="4"/>
  <c r="G12" i="4"/>
  <c r="G13" i="4"/>
  <c r="H13" i="4"/>
  <c r="F13" i="4"/>
  <c r="E10" i="4"/>
  <c r="H10" i="4"/>
  <c r="G10" i="4"/>
  <c r="F10" i="4"/>
  <c r="E11" i="4"/>
  <c r="K11" i="4"/>
  <c r="D8" i="4"/>
  <c r="H14" i="4"/>
  <c r="K14" i="4"/>
  <c r="F11" i="4"/>
  <c r="Y11" i="4"/>
  <c r="H11" i="4"/>
  <c r="E12" i="4"/>
  <c r="E14" i="4"/>
  <c r="Y13" i="4"/>
  <c r="E13" i="4"/>
  <c r="AQ7" i="4"/>
  <c r="AS7" i="4"/>
  <c r="AR7" i="4"/>
  <c r="X7" i="4"/>
  <c r="K7" i="4" s="1"/>
  <c r="AT7" i="4"/>
  <c r="G11" i="4"/>
  <c r="AU9" i="4" l="1"/>
  <c r="AQ9" i="4"/>
  <c r="X9" i="4"/>
  <c r="H9" i="4" s="1"/>
  <c r="AR9" i="4"/>
  <c r="AS9" i="4"/>
  <c r="AT9" i="4"/>
  <c r="BS6" i="4"/>
  <c r="BS7" i="4" s="1"/>
  <c r="BS8" i="4" s="1"/>
  <c r="BS9" i="4" s="1"/>
  <c r="BS10" i="4" s="1"/>
  <c r="BS11" i="4" s="1"/>
  <c r="BS12" i="4" s="1"/>
  <c r="BS13" i="4" s="1"/>
  <c r="BS14" i="4" s="1"/>
  <c r="D6" i="4"/>
  <c r="D3" i="4"/>
  <c r="D5" i="4"/>
  <c r="D4" i="4"/>
  <c r="Y7" i="4"/>
  <c r="BV14" i="4"/>
  <c r="T38" i="4"/>
  <c r="U38" i="4"/>
  <c r="F7" i="4"/>
  <c r="AT8" i="4"/>
  <c r="X8" i="4"/>
  <c r="K8" i="4" s="1"/>
  <c r="AQ8" i="4"/>
  <c r="AR8" i="4"/>
  <c r="AS8" i="4"/>
  <c r="E7" i="4"/>
  <c r="H7" i="4"/>
  <c r="G7" i="4"/>
  <c r="Y8" i="4" l="1"/>
  <c r="T34" i="4"/>
  <c r="Y4" i="4" s="1"/>
  <c r="X4" i="4"/>
  <c r="AR4" i="4"/>
  <c r="AQ4" i="4"/>
  <c r="AS4" i="4"/>
  <c r="AT4" i="4"/>
  <c r="AU8" i="4"/>
  <c r="F4" i="4"/>
  <c r="T35" i="4"/>
  <c r="Y5" i="4" s="1"/>
  <c r="AS5" i="4"/>
  <c r="AT5" i="4"/>
  <c r="AQ5" i="4"/>
  <c r="X5" i="4"/>
  <c r="AR5" i="4"/>
  <c r="K9" i="4"/>
  <c r="F9" i="4"/>
  <c r="E9" i="4"/>
  <c r="AR3" i="4"/>
  <c r="BV13" i="4"/>
  <c r="BV3" i="4"/>
  <c r="BV11" i="4"/>
  <c r="AS3" i="4"/>
  <c r="BV12" i="4"/>
  <c r="T33" i="4"/>
  <c r="Y3" i="4" s="1"/>
  <c r="BV7" i="4"/>
  <c r="BV10" i="4"/>
  <c r="X3" i="4"/>
  <c r="AU3" i="4"/>
  <c r="BV6" i="4"/>
  <c r="AQ3" i="4"/>
  <c r="BV9" i="4"/>
  <c r="AT3" i="4"/>
  <c r="BV4" i="4"/>
  <c r="H4" i="4"/>
  <c r="BV8" i="4"/>
  <c r="T36" i="4"/>
  <c r="Y6" i="4" s="1"/>
  <c r="AR6" i="4"/>
  <c r="AS6" i="4"/>
  <c r="AT6" i="4"/>
  <c r="AQ6" i="4"/>
  <c r="X6" i="4"/>
  <c r="G9" i="4"/>
  <c r="BV5" i="4"/>
  <c r="I16" i="4" s="1"/>
  <c r="BV2" i="4"/>
  <c r="I17" i="4" s="1"/>
  <c r="G8" i="4"/>
  <c r="F8" i="4"/>
  <c r="H8" i="4"/>
  <c r="E8" i="4"/>
  <c r="I5" i="4" l="1"/>
  <c r="I18" i="4"/>
  <c r="AU5" i="4"/>
  <c r="F6" i="4"/>
  <c r="H6" i="4"/>
  <c r="E6" i="4"/>
  <c r="G6" i="4"/>
  <c r="K6" i="4"/>
  <c r="E3" i="4"/>
  <c r="G3" i="4"/>
  <c r="H3" i="4"/>
  <c r="F3" i="4"/>
  <c r="K3" i="4"/>
  <c r="I9" i="4"/>
  <c r="I7" i="4"/>
  <c r="I8" i="4"/>
  <c r="I6" i="4"/>
  <c r="AU4" i="4"/>
  <c r="I15" i="4"/>
  <c r="I11" i="4"/>
  <c r="I10" i="4"/>
  <c r="AU6" i="4"/>
  <c r="K4" i="4"/>
  <c r="G4" i="4"/>
  <c r="E4" i="4"/>
  <c r="I4" i="4"/>
  <c r="I3" i="4"/>
  <c r="E5" i="4"/>
  <c r="K5" i="4"/>
  <c r="F5" i="4"/>
  <c r="G5" i="4"/>
  <c r="I12" i="4"/>
  <c r="I14" i="4"/>
  <c r="I13" i="4"/>
  <c r="H5" i="4"/>
  <c r="Y19" i="4" l="1"/>
  <c r="I23" i="4" s="1"/>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<sst xmlns="http://schemas.openxmlformats.org/spreadsheetml/2006/main" count="2795" uniqueCount="762">
  <si>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</si>
  <si>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</si>
  <si>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</si>
  <si>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</si>
  <si>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</si>
  <si>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</si>
  <si>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</si>
  <si>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</si>
  <si>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</si>
  <si>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</si>
  <si>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</si>
  <si>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</si>
  <si>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</si>
  <si>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</si>
  <si>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</si>
  <si>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</si>
  <si>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</si>
  <si>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</si>
  <si>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</si>
  <si>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</si>
  <si>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</si>
  <si>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</si>
  <si>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</si>
  <si>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</si>
  <si>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</si>
  <si>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</si>
  <si>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</si>
  <si>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</si>
  <si>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</si>
  <si>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</si>
  <si>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</si>
  <si>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</si>
  <si>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</si>
  <si>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</si>
  <si>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</si>
  <si>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</si>
  <si>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</si>
  <si>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</si>
  <si>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</si>
  <si>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</si>
  <si>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</si>
  <si>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</si>
  <si>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</si>
  <si>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</si>
  <si>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</si>
  <si>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</si>
  <si>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</si>
  <si>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</si>
  <si>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</si>
  <si>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</si>
  <si>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</si>
  <si>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</si>
  <si>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</si>
  <si>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</si>
  <si>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</si>
  <si>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</si>
  <si>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</si>
  <si>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</si>
  <si>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</si>
  <si>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</si>
  <si>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</si>
  <si>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</si>
  <si>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</si>
  <si>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</si>
  <si>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</si>
  <si>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</si>
  <si>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</si>
  <si>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</si>
  <si>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</si>
  <si>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</si>
  <si>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</si>
  <si>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</si>
  <si>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</si>
  <si>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</si>
  <si>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</si>
  <si>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</si>
  <si>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</si>
  <si>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</si>
  <si>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</si>
  <si>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</si>
  <si>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</si>
  <si>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</si>
  <si>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</si>
  <si>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</si>
  <si>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</si>
  <si>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</si>
  <si>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</si>
  <si>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</si>
  <si>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</si>
  <si>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</si>
  <si>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</si>
  <si>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</si>
  <si>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</si>
  <si>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</si>
  <si>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</si>
  <si>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</si>
  <si>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</si>
  <si>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</si>
  <si>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</si>
  <si>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</si>
  <si>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</si>
  <si>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</si>
  <si>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</si>
  <si>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</si>
  <si>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</si>
  <si>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</si>
  <si>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</si>
  <si>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</si>
  <si>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</si>
  <si>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</si>
  <si>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</si>
  <si>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</si>
  <si>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</si>
  <si>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</si>
  <si>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</si>
  <si>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</si>
  <si>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</si>
  <si>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</si>
  <si>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</si>
  <si>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</si>
  <si>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</si>
  <si>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</si>
  <si>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</si>
  <si>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</si>
  <si>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</si>
  <si>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</si>
  <si>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</si>
  <si>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</si>
  <si>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</si>
  <si>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</si>
  <si>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</si>
  <si>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</si>
  <si>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</si>
  <si>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</si>
  <si>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</si>
  <si>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</si>
  <si>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</si>
  <si>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</si>
  <si>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</si>
  <si>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</si>
  <si>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</si>
  <si>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</si>
  <si>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</si>
  <si>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</si>
  <si>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</si>
  <si>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</si>
  <si>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</si>
  <si>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</si>
  <si>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</si>
  <si>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</si>
  <si>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</si>
  <si>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</si>
  <si>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</si>
  <si>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</si>
  <si>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</si>
  <si>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</si>
  <si>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</si>
  <si>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</si>
  <si>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</si>
  <si>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</si>
  <si>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</si>
  <si>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</si>
  <si>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</si>
  <si>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</si>
  <si>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</si>
  <si>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</si>
  <si>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</si>
  <si>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</si>
  <si>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</si>
  <si>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</si>
  <si>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</si>
  <si>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</si>
  <si>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</si>
  <si>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</si>
  <si>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</si>
  <si>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</si>
  <si>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</si>
  <si>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</si>
  <si>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</si>
  <si>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</si>
  <si>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</si>
  <si>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</si>
  <si>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</si>
  <si>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</si>
  <si>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</si>
  <si>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</si>
  <si>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</si>
  <si>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</si>
  <si>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</si>
  <si>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</si>
  <si>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</si>
  <si>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</si>
  <si>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</si>
  <si>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</si>
  <si>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</si>
  <si>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</si>
  <si>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</si>
  <si>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</si>
  <si>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</si>
  <si>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</si>
  <si>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</si>
  <si>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</si>
  <si>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</si>
  <si>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</si>
  <si>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</si>
  <si>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</si>
  <si>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</si>
  <si>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</si>
  <si>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</si>
  <si>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</si>
  <si>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</si>
  <si>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</si>
  <si>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</si>
  <si>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</si>
  <si>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</si>
  <si>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</si>
  <si>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</si>
  <si>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</si>
  <si>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</si>
  <si>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</si>
  <si>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</si>
  <si>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</si>
  <si>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</si>
  <si>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</si>
  <si>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</si>
  <si>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</si>
  <si>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</si>
  <si>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</si>
  <si>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</si>
  <si>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</si>
  <si>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</si>
  <si>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</si>
  <si>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</si>
  <si>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</si>
  <si>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</si>
  <si>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</si>
  <si>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</si>
  <si>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</si>
  <si>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</si>
  <si>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</si>
  <si>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</si>
  <si>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</si>
  <si>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</si>
  <si>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</si>
  <si>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</si>
  <si>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</si>
  <si>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</si>
  <si>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</si>
  <si>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</si>
  <si>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</si>
  <si>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</si>
  <si>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</si>
  <si>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</si>
  <si>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</si>
  <si>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</si>
  <si>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</si>
  <si>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</si>
  <si>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</si>
  <si>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</si>
  <si>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</si>
  <si>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</si>
  <si>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</si>
  <si>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</si>
  <si>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</si>
  <si>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</si>
  <si>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</si>
  <si>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</si>
  <si>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</si>
  <si>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</si>
  <si>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</si>
  <si>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</si>
  <si>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</si>
  <si>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</si>
  <si>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</si>
  <si>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</si>
  <si>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</si>
  <si>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</si>
  <si>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</si>
  <si>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</si>
  <si>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</si>
  <si>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</si>
  <si>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</si>
  <si>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</si>
  <si>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</si>
  <si>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</si>
  <si>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</si>
  <si>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</si>
  <si>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</si>
  <si>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</si>
  <si>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</si>
  <si>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</si>
  <si>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</si>
  <si>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</si>
  <si>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</si>
  <si>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</si>
  <si>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</si>
  <si>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</si>
  <si>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</si>
  <si>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</si>
  <si>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</si>
  <si>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</si>
  <si>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</si>
  <si>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</si>
  <si>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</si>
  <si>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</si>
  <si>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</si>
  <si>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</si>
  <si>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</si>
  <si>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</si>
  <si>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</si>
  <si>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</si>
  <si>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</si>
  <si>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</si>
  <si>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</si>
  <si>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</si>
  <si>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</si>
  <si>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</si>
  <si>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</si>
  <si>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</si>
  <si>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</si>
  <si>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</si>
  <si>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</si>
  <si>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</si>
  <si>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</si>
  <si>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</si>
  <si>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</si>
  <si>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</si>
  <si>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</si>
  <si>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</si>
  <si>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</si>
  <si>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</si>
  <si>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</si>
  <si>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</si>
  <si>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</si>
  <si>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</si>
  <si>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</si>
  <si>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</si>
  <si>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</si>
  <si>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</si>
  <si>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</si>
  <si>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</si>
  <si>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</si>
  <si>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</si>
  <si>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</si>
  <si>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</si>
  <si>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</si>
  <si>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</si>
  <si>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</si>
  <si>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</si>
  <si>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</si>
  <si>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</si>
  <si>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</si>
  <si>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</si>
  <si>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</si>
  <si>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</si>
  <si>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</si>
  <si>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</si>
  <si>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</si>
  <si>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</si>
  <si>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</si>
  <si>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</si>
  <si>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</si>
  <si>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</si>
  <si>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</si>
  <si>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</si>
  <si>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</si>
  <si>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</si>
  <si>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</si>
  <si>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</si>
  <si>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</si>
  <si>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</si>
  <si>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</si>
  <si>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</si>
  <si>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</si>
  <si>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</si>
  <si>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</si>
  <si>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</si>
  <si>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</si>
  <si>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</si>
  <si>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</si>
  <si>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</si>
  <si>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</si>
  <si>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</si>
  <si>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</si>
  <si>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</si>
  <si>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</si>
  <si>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</si>
  <si>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</si>
  <si>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</si>
  <si>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</si>
  <si>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</si>
  <si>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</si>
  <si>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</si>
  <si>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</si>
  <si>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</si>
  <si>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</si>
  <si>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</si>
  <si>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</si>
  <si>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</si>
  <si>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</si>
  <si>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</si>
  <si>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</si>
  <si>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</si>
  <si>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</si>
  <si>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</si>
  <si>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</si>
  <si>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</si>
  <si>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</si>
  <si>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</si>
  <si>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</si>
  <si>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</si>
  <si>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</si>
  <si>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</si>
  <si>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</si>
  <si>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</si>
  <si>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</si>
  <si>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</si>
  <si>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</si>
  <si>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</si>
  <si>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</si>
  <si>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</si>
  <si>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</si>
  <si>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</si>
  <si>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</si>
  <si>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</si>
  <si>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</si>
  <si>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</si>
  <si>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</si>
  <si>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</si>
  <si>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</si>
  <si>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</si>
  <si>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</si>
  <si>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</si>
  <si>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</si>
  <si>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</si>
  <si>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</si>
  <si>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</si>
  <si>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</si>
  <si>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</si>
  <si>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</si>
  <si>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</si>
  <si>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</si>
  <si>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</si>
  <si>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</si>
  <si>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</si>
  <si>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</si>
  <si>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</si>
  <si>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</si>
  <si>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</si>
  <si>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</si>
  <si>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</si>
  <si>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</si>
  <si>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</si>
  <si>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</si>
  <si>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</si>
  <si>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</si>
  <si>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</si>
  <si>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</si>
  <si>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</si>
  <si>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</si>
  <si>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</si>
  <si>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</si>
  <si>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</si>
  <si>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</si>
  <si>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</si>
  <si>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</si>
  <si>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</si>
  <si>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</si>
  <si>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</si>
  <si>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</si>
  <si>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</si>
  <si>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</si>
  <si>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</si>
  <si>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</si>
  <si>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</si>
  <si>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</si>
  <si>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</si>
  <si>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</si>
  <si>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</si>
  <si>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</si>
  <si>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</si>
  <si>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</si>
  <si>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</si>
  <si>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</si>
  <si>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</si>
  <si>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</si>
  <si>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</si>
  <si>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</si>
  <si>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</si>
  <si>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</si>
  <si>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</si>
  <si>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</si>
  <si>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</si>
  <si>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</si>
  <si>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</si>
  <si>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</si>
  <si>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</si>
  <si>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</si>
  <si>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</si>
  <si>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</si>
  <si>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</si>
  <si>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</si>
  <si>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</si>
  <si>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</si>
  <si>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</si>
  <si>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</si>
  <si>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</si>
  <si>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</si>
  <si>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</si>
  <si>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</si>
  <si>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</si>
  <si>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</si>
  <si>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</si>
  <si>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</si>
  <si>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</si>
  <si>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</si>
  <si>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</si>
  <si>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</si>
  <si>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</si>
  <si>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</si>
  <si>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</si>
  <si>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</si>
  <si>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</si>
  <si>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</si>
  <si>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</si>
  <si>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</si>
  <si>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</si>
  <si>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</si>
  <si>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</si>
  <si>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</si>
  <si>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</si>
  <si>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</si>
  <si>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</si>
  <si>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</si>
  <si>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</si>
  <si>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</si>
  <si>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</si>
  <si>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</si>
  <si>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</si>
  <si>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</si>
  <si>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</si>
  <si>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</si>
  <si>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</si>
  <si>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</si>
  <si>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</si>
  <si>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</si>
  <si>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</si>
  <si>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</si>
  <si>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</si>
  <si>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</si>
  <si>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</si>
  <si>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</si>
  <si>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</si>
  <si>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</si>
  <si>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</si>
  <si>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</si>
  <si>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</si>
  <si>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</si>
  <si>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</si>
  <si>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</si>
  <si>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</si>
  <si>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</si>
  <si>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</si>
  <si>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</si>
  <si>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</si>
  <si>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</si>
  <si>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</si>
  <si>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</si>
  <si>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</si>
  <si>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</si>
  <si>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</si>
  <si>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</si>
  <si>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</si>
  <si>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</si>
  <si>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</si>
  <si>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</si>
  <si>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</si>
  <si>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</si>
  <si>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</si>
  <si>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</si>
  <si>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</si>
  <si>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</si>
  <si>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</si>
  <si>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</si>
  <si>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</si>
  <si>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</si>
  <si>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</si>
  <si>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</si>
  <si>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</si>
  <si>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</si>
  <si>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</si>
  <si>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</si>
  <si>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</si>
  <si>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</si>
  <si>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</si>
  <si>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</si>
  <si>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</si>
  <si>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</si>
  <si>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</si>
  <si>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</si>
  <si>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</si>
  <si>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</si>
  <si>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</si>
  <si>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</si>
  <si>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</si>
  <si>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</si>
  <si>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</si>
  <si>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</si>
  <si>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</si>
  <si>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</si>
  <si>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</si>
  <si>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</si>
  <si>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</si>
  <si>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</si>
  <si>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</si>
  <si>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</si>
  <si>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</si>
  <si>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</si>
  <si>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</si>
  <si>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</si>
  <si>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</si>
  <si>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</si>
  <si>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</si>
  <si>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</si>
  <si>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</si>
  <si>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</si>
  <si>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</si>
  <si>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</si>
  <si>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</si>
  <si>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</si>
  <si>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</si>
  <si>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</si>
  <si>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</si>
  <si>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</si>
  <si>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</si>
  <si>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</si>
  <si>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</si>
  <si>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</si>
  <si>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</si>
  <si>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</si>
  <si>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</si>
  <si>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</si>
  <si>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</si>
  <si>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</si>
  <si>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</si>
  <si>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</si>
  <si>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</si>
  <si>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</si>
  <si>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</si>
  <si>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</si>
  <si>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</si>
  <si>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</si>
  <si>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</si>
  <si>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</si>
  <si>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</si>
  <si>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</si>
  <si>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</si>
  <si>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</si>
  <si>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</si>
  <si>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</si>
  <si>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</si>
  <si>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</si>
  <si>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</si>
  <si>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</si>
  <si>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</si>
  <si>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</si>
  <si>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</si>
  <si>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</si>
  <si>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</si>
  <si>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</si>
  <si>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</si>
  <si>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</si>
  <si>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</si>
  <si>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</si>
  <si>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</si>
  <si>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</si>
  <si>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</si>
  <si>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</si>
  <si>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</si>
  <si>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</si>
  <si>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</si>
  <si>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</si>
  <si>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</si>
  <si>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</si>
  <si>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</si>
  <si>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</si>
  <si>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</si>
  <si>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</si>
  <si>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</si>
  <si>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</si>
  <si>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</si>
  <si>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</si>
  <si>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</si>
  <si>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</si>
  <si>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</si>
  <si>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</si>
  <si>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</si>
  <si>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</si>
  <si>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</si>
  <si>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</si>
  <si>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</si>
  <si>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</si>
  <si>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</si>
  <si>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</si>
  <si>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</si>
  <si>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</si>
  <si>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</si>
  <si>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</si>
  <si>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</si>
  <si>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</si>
  <si>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</si>
  <si>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</si>
  <si>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</si>
  <si>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</si>
  <si>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</si>
  <si>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</si>
  <si>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</si>
  <si>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</si>
  <si>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</si>
  <si>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</si>
  <si>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</si>
  <si>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</si>
  <si>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</si>
  <si>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</si>
  <si>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</si>
  <si>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</si>
  <si>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</si>
  <si>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</si>
  <si>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</si>
  <si>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</si>
  <si>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</si>
  <si>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</si>
  <si>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</si>
  <si>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</si>
  <si>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</si>
  <si>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</si>
  <si>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</si>
  <si>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</si>
  <si>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</si>
  <si>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</si>
  <si>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</si>
  <si>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</si>
  <si>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</si>
  <si>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</si>
  <si>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</si>
  <si>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</si>
  <si>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</si>
  <si>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</si>
  <si>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</si>
  <si>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</si>
  <si>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</si>
  <si>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</si>
  <si>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</si>
  <si>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</si>
  <si>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</si>
  <si>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</si>
  <si>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</si>
  <si>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</si>
  <si>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</si>
  <si>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</si>
  <si>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Glorian Underhill</t>
  </si>
  <si>
    <t>VFL Wolfenburg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</si>
</sst>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nk" xfId="1" builtinId="8"/>
    <cellStyle name="Prozent" xfId="2" builtinId="5"/>
    <cellStyle name="Standard" xfId="0" builtinId="0"/>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1" val="0"/>
</file>

<file path=xl/ctrlProps/ctrlProp10.xml><?xml version="1.0" encoding="utf-8"?>
<formControlPr xmlns="http://schemas.microsoft.com/office/spreadsheetml/2009/9/main" objectType="Drop" dropLines="15" dropStyle="combo" dx="16" fmlaLink="$AP$11" fmlaRange="$BT$1:$BT$15" noThreeD="1" sel="5"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1"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2" val="0"/>
</file>

<file path=xl/ctrlProps/ctrlProp16.xml><?xml version="1.0" encoding="utf-8"?>
<formControlPr xmlns="http://schemas.microsoft.com/office/spreadsheetml/2009/9/main" objectType="Drop" dropLines="15" dropStyle="combo" dx="16" fmlaLink="$AP$17" fmlaRange="$BT$1:$BT$15" noThreeD="1" sel="2" val="0"/>
</file>

<file path=xl/ctrlProps/ctrlProp17.xml><?xml version="1.0" encoding="utf-8"?>
<formControlPr xmlns="http://schemas.microsoft.com/office/spreadsheetml/2009/9/main" objectType="Drop" dropLines="15" dropStyle="combo" dx="16" fmlaLink="$AP$18" fmlaRange="$BT$1:$BT$15" noThreeD="1" sel="5"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39" val="34"/>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1"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6" val="0"/>
</file>

<file path=xl/ctrlProps/ctrlProp33.xml><?xml version="1.0" encoding="utf-8"?>
<formControlPr xmlns="http://schemas.microsoft.com/office/spreadsheetml/2009/9/main" objectType="Drop" dropLines="20" dropStyle="combo" dx="16" fmlaLink="$AJ$13" fmlaRange="$AQ$32:$AQ$87" noThreeD="1" sel="6"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39" val="28"/>
</file>

<file path=xl/ctrlProps/ctrlProp36.xml><?xml version="1.0" encoding="utf-8"?>
<formControlPr xmlns="http://schemas.microsoft.com/office/spreadsheetml/2009/9/main" objectType="Drop" dropLines="20" dropStyle="combo" dx="16" fmlaLink="$AJ$10" fmlaRange="$AQ$32:$AQ$87" noThreeD="1" sel="41" val="36"/>
</file>

<file path=xl/ctrlProps/ctrlProp37.xml><?xml version="1.0" encoding="utf-8"?>
<formControlPr xmlns="http://schemas.microsoft.com/office/spreadsheetml/2009/9/main" objectType="Drop" dropLines="20" dropStyle="combo" dx="16" fmlaLink="$AJ$9" fmlaRange="$AQ$32:$AQ$87" noThreeD="1" sel="41" val="36"/>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1"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1"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5"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5"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933450</xdr:colOff>
          <xdr:row>20</xdr:row>
          <xdr:rowOff>171450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1123950</xdr:colOff>
          <xdr:row>2</xdr:row>
          <xdr:rowOff>171450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1123950</xdr:colOff>
          <xdr:row>3</xdr:row>
          <xdr:rowOff>171450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1123950</xdr:colOff>
          <xdr:row>4</xdr:row>
          <xdr:rowOff>171450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1123950</xdr:colOff>
          <xdr:row>5</xdr:row>
          <xdr:rowOff>171450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1123950</xdr:colOff>
          <xdr:row>6</xdr:row>
          <xdr:rowOff>171450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1123950</xdr:colOff>
          <xdr:row>7</xdr:row>
          <xdr:rowOff>171450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1123950</xdr:colOff>
          <xdr:row>8</xdr:row>
          <xdr:rowOff>171450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1123950</xdr:colOff>
          <xdr:row>9</xdr:row>
          <xdr:rowOff>171450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1123950</xdr:colOff>
          <xdr:row>10</xdr:row>
          <xdr:rowOff>171450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1123950</xdr:colOff>
          <xdr:row>11</xdr:row>
          <xdr:rowOff>171450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1123950</xdr:colOff>
          <xdr:row>12</xdr:row>
          <xdr:rowOff>171450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1123950</xdr:colOff>
          <xdr:row>13</xdr:row>
          <xdr:rowOff>171450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1123950</xdr:colOff>
          <xdr:row>14</xdr:row>
          <xdr:rowOff>171450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1123950</xdr:colOff>
          <xdr:row>15</xdr:row>
          <xdr:rowOff>171450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1123950</xdr:colOff>
          <xdr:row>16</xdr:row>
          <xdr:rowOff>171450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1123950</xdr:colOff>
          <xdr:row>17</xdr:row>
          <xdr:rowOff>171450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171450</xdr:colOff>
          <xdr:row>20</xdr:row>
          <xdr:rowOff>28575</xdr:rowOff>
        </xdr:from>
        <xdr:to>
          <xdr:col>26</xdr:col>
          <xdr:colOff>38100</xdr:colOff>
          <xdr:row>20</xdr:row>
          <xdr:rowOff>190500</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171450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171450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171450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171450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171450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171450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171450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171450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171450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171450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171450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171450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171450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171450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171450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171450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171450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171450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171450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171450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171450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171450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171450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171450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171450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171450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171450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171450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171450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171450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171450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171450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171450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171450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171450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171450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171450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171450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171450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171450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828675</xdr:colOff>
          <xdr:row>15</xdr:row>
          <xdr:rowOff>171450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171450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171450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171450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171450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171450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171450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171450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171450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171450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171450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171450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171450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171450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171450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171450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171450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171450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171450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171450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171450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171450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171450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171450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171450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171450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171450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171450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171450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171450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171450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171450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171450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171450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171450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171450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171450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171450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171450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171450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171450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171450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171450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171450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171450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171450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171450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171450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171450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171450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171450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171450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171450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171450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171450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171450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0" sqref="I20:K20"/>
    </sheetView>
  </sheetViews>
  <sheetFormatPr baseColWidth="10"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Human Lineman</v>
      </c>
      <c r="BU2" s="141" t="str">
        <f>HLOOKUP(I$21,BZ$2:CW$16,2,FALSE)</f>
        <v>Human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Human Thrower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Pass,  Sure Hands</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90000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4</v>
      </c>
      <c r="AQ3" s="32">
        <f t="shared" ref="AQ3:AQ18" si="19">VLOOKUP(D3,$AX:$BD,2,FALSE)</f>
        <v>6</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90000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Human Catcher</v>
      </c>
      <c r="BU3" s="141" t="str">
        <f>HLOOKUP(I$21,BZ$2:CW$16,3,FALSE)</f>
        <v>Human Catcher</v>
      </c>
      <c r="BV3" s="25">
        <f t="shared" si="2"/>
        <v>1</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
      </c>
      <c r="E4" s="9" t="str">
        <f t="shared" si="5"/>
        <v/>
      </c>
      <c r="F4" s="10" t="str">
        <f t="shared" si="6"/>
        <v/>
      </c>
      <c r="G4" s="11" t="str">
        <f t="shared" si="7"/>
        <v/>
      </c>
      <c r="H4" s="12" t="str">
        <f t="shared" si="8"/>
        <v/>
      </c>
      <c r="I4" s="201" t="str">
        <f t="shared" si="9"/>
        <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1</v>
      </c>
      <c r="AQ4" s="32" t="e">
        <f t="shared" si="19"/>
        <v>#N/A</v>
      </c>
      <c r="AR4" s="32" t="e">
        <f t="shared" si="20"/>
        <v>#N/A</v>
      </c>
      <c r="AS4" s="32" t="e">
        <f t="shared" si="21"/>
        <v>#N/A</v>
      </c>
      <c r="AT4" s="32" t="e">
        <f t="shared" si="22"/>
        <v>#N/A</v>
      </c>
      <c r="AU4" s="217">
        <f t="shared" si="23"/>
        <v>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Human Thrower</v>
      </c>
      <c r="BU4" s="141" t="str">
        <f>HLOOKUP(I$21,BZ$2:CW$16,4,FALSE)</f>
        <v>Human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Human Catcher</v>
      </c>
      <c r="E5" s="9">
        <f t="shared" si="5"/>
        <v>8</v>
      </c>
      <c r="F5" s="10">
        <f t="shared" si="6"/>
        <v>2</v>
      </c>
      <c r="G5" s="11">
        <f t="shared" si="7"/>
        <v>3</v>
      </c>
      <c r="H5" s="12">
        <f t="shared" si="8"/>
        <v>7</v>
      </c>
      <c r="I5" s="201" t="str">
        <f t="shared" si="9"/>
        <v>Catch,  Dodge,</v>
      </c>
      <c r="J5" s="282" t="str">
        <f t="shared" si="24"/>
        <v/>
      </c>
      <c r="K5" s="13" t="str">
        <f t="shared" si="10"/>
        <v/>
      </c>
      <c r="L5" s="116"/>
      <c r="M5" s="116"/>
      <c r="N5" s="117"/>
      <c r="O5" s="118"/>
      <c r="P5" s="119"/>
      <c r="Q5" s="120"/>
      <c r="R5" s="121"/>
      <c r="S5" s="122"/>
      <c r="T5" s="121"/>
      <c r="U5" s="122"/>
      <c r="V5" s="123"/>
      <c r="W5" s="124"/>
      <c r="X5" s="211">
        <f t="shared" si="11"/>
        <v>0</v>
      </c>
      <c r="Y5" s="128">
        <f t="shared" si="12"/>
        <v>70000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3</v>
      </c>
      <c r="AQ5" s="32">
        <f t="shared" si="19"/>
        <v>8</v>
      </c>
      <c r="AR5" s="32">
        <f t="shared" si="20"/>
        <v>2</v>
      </c>
      <c r="AS5" s="32">
        <f t="shared" si="21"/>
        <v>3</v>
      </c>
      <c r="AT5" s="32">
        <f t="shared" si="22"/>
        <v>7</v>
      </c>
      <c r="AU5" s="217">
        <f t="shared" si="23"/>
        <v>70000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Human Blitzer</v>
      </c>
      <c r="BU5" s="141" t="str">
        <f>HLOOKUP(I$21,BZ$2:CW$16,5,FALSE)</f>
        <v>Human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
      </c>
      <c r="E6" s="9" t="str">
        <f t="shared" si="5"/>
        <v/>
      </c>
      <c r="F6" s="10" t="str">
        <f t="shared" si="6"/>
        <v/>
      </c>
      <c r="G6" s="11" t="str">
        <f t="shared" si="7"/>
        <v/>
      </c>
      <c r="H6" s="12" t="str">
        <f t="shared" si="8"/>
        <v/>
      </c>
      <c r="I6" s="201" t="str">
        <f t="shared" si="9"/>
        <v/>
      </c>
      <c r="J6" s="282" t="str">
        <f t="shared" si="24"/>
        <v/>
      </c>
      <c r="K6" s="13" t="str">
        <f t="shared" si="10"/>
        <v/>
      </c>
      <c r="L6" s="116"/>
      <c r="M6" s="116"/>
      <c r="N6" s="117"/>
      <c r="O6" s="118"/>
      <c r="P6" s="119"/>
      <c r="Q6" s="120"/>
      <c r="R6" s="121"/>
      <c r="S6" s="122"/>
      <c r="T6" s="121"/>
      <c r="U6" s="122"/>
      <c r="V6" s="123"/>
      <c r="W6" s="124"/>
      <c r="X6" s="211">
        <f t="shared" si="11"/>
        <v>0</v>
      </c>
      <c r="Y6" s="128">
        <f t="shared" si="12"/>
        <v>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Ogre</v>
      </c>
      <c r="BU6" s="141" t="str">
        <f>HLOOKUP(I$21,BZ$2:CW$16,6,FALSE)</f>
        <v>Ogre</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Ogre</v>
      </c>
      <c r="E7" s="9">
        <f t="shared" si="5"/>
        <v>5</v>
      </c>
      <c r="F7" s="10">
        <f t="shared" si="6"/>
        <v>5</v>
      </c>
      <c r="G7" s="11">
        <f t="shared" si="7"/>
        <v>2</v>
      </c>
      <c r="H7" s="12">
        <f t="shared" si="8"/>
        <v>9</v>
      </c>
      <c r="I7" s="201" t="str">
        <f t="shared" si="9"/>
        <v>Loner, Mighty Blow, Thick Skull, Throw Team-Mate, Bonehead</v>
      </c>
      <c r="J7" s="282" t="str">
        <f t="shared" si="24"/>
        <v>Block</v>
      </c>
      <c r="K7" s="13" t="str">
        <f t="shared" si="10"/>
        <v/>
      </c>
      <c r="L7" s="116"/>
      <c r="M7" s="116"/>
      <c r="N7" s="117"/>
      <c r="O7" s="118"/>
      <c r="P7" s="119"/>
      <c r="Q7" s="120"/>
      <c r="R7" s="121"/>
      <c r="S7" s="122"/>
      <c r="T7" s="121"/>
      <c r="U7" s="122"/>
      <c r="V7" s="123"/>
      <c r="W7" s="124"/>
      <c r="X7" s="211">
        <f t="shared" si="11"/>
        <v>0</v>
      </c>
      <c r="Y7" s="128">
        <f t="shared" si="12"/>
        <v>170000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6</v>
      </c>
      <c r="AQ7" s="32">
        <f t="shared" si="19"/>
        <v>5</v>
      </c>
      <c r="AR7" s="32">
        <f t="shared" si="20"/>
        <v>5</v>
      </c>
      <c r="AS7" s="32">
        <f t="shared" si="21"/>
        <v>2</v>
      </c>
      <c r="AT7" s="32">
        <f t="shared" si="22"/>
        <v>9</v>
      </c>
      <c r="AU7" s="217">
        <f t="shared" si="23"/>
        <v>170000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*Mighty Zug</v>
      </c>
      <c r="BU7" s="141" t="str">
        <f>HLOOKUP(I$21,BZ$2:CW$16,7,FALSE)</f>
        <v>*Mighty Zug</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Human Blitzer</v>
      </c>
      <c r="E9" s="9">
        <f t="shared" si="5"/>
        <v>7</v>
      </c>
      <c r="F9" s="10">
        <f t="shared" si="6"/>
        <v>3</v>
      </c>
      <c r="G9" s="11">
        <f t="shared" si="7"/>
        <v>3</v>
      </c>
      <c r="H9" s="12">
        <f t="shared" si="8"/>
        <v>8</v>
      </c>
      <c r="I9" s="201" t="str">
        <f t="shared" si="9"/>
        <v xml:space="preserve">Block,  </v>
      </c>
      <c r="J9" s="282" t="str">
        <f t="shared" si="24"/>
        <v>Mighty Blow</v>
      </c>
      <c r="K9" s="13" t="str">
        <f t="shared" si="10"/>
        <v/>
      </c>
      <c r="L9" s="116"/>
      <c r="M9" s="116"/>
      <c r="N9" s="117"/>
      <c r="O9" s="118"/>
      <c r="P9" s="119"/>
      <c r="Q9" s="120"/>
      <c r="R9" s="121"/>
      <c r="S9" s="122"/>
      <c r="T9" s="121"/>
      <c r="U9" s="122"/>
      <c r="V9" s="123"/>
      <c r="W9" s="124"/>
      <c r="X9" s="211">
        <f t="shared" si="11"/>
        <v>0</v>
      </c>
      <c r="Y9" s="128">
        <f t="shared" si="12"/>
        <v>110000</v>
      </c>
      <c r="Z9" s="244"/>
      <c r="AA9" s="266"/>
      <c r="AB9" s="286" t="str">
        <f t="shared" si="13"/>
        <v>Mighty Blow</v>
      </c>
      <c r="AC9" s="286" t="str">
        <f t="shared" si="14"/>
        <v/>
      </c>
      <c r="AD9" s="286" t="str">
        <f t="shared" si="15"/>
        <v/>
      </c>
      <c r="AE9" s="286" t="str">
        <f t="shared" si="16"/>
        <v/>
      </c>
      <c r="AF9" s="286" t="str">
        <f t="shared" si="17"/>
        <v/>
      </c>
      <c r="AG9" s="286" t="str">
        <f t="shared" si="18"/>
        <v/>
      </c>
      <c r="AH9" s="302"/>
      <c r="AI9" s="231"/>
      <c r="AJ9" s="283">
        <v>41</v>
      </c>
      <c r="AK9" s="283">
        <v>1</v>
      </c>
      <c r="AL9" s="283">
        <v>1</v>
      </c>
      <c r="AM9" s="283">
        <v>1</v>
      </c>
      <c r="AN9" s="283">
        <v>1</v>
      </c>
      <c r="AO9" s="283">
        <v>1</v>
      </c>
      <c r="AP9" s="37">
        <v>5</v>
      </c>
      <c r="AQ9" s="32">
        <f t="shared" si="19"/>
        <v>7</v>
      </c>
      <c r="AR9" s="32">
        <f t="shared" si="20"/>
        <v>3</v>
      </c>
      <c r="AS9" s="32">
        <f t="shared" si="21"/>
        <v>3</v>
      </c>
      <c r="AT9" s="32">
        <f t="shared" si="22"/>
        <v>8</v>
      </c>
      <c r="AU9" s="217">
        <f t="shared" si="23"/>
        <v>110000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*Puggy Baconbreath </v>
      </c>
      <c r="BU9" s="141" t="str">
        <f>HLOOKUP(I$21,BZ$2:CW$16,9,FALSE)</f>
        <v xml:space="preserve">*Puggy Baconbreath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Human Blitzer</v>
      </c>
      <c r="E10" s="9">
        <f t="shared" si="5"/>
        <v>7</v>
      </c>
      <c r="F10" s="10">
        <f t="shared" si="6"/>
        <v>3</v>
      </c>
      <c r="G10" s="11">
        <f t="shared" si="7"/>
        <v>3</v>
      </c>
      <c r="H10" s="12">
        <f t="shared" si="8"/>
        <v>8</v>
      </c>
      <c r="I10" s="201" t="str">
        <f t="shared" si="9"/>
        <v xml:space="preserve">Block,  </v>
      </c>
      <c r="J10" s="282" t="str">
        <f t="shared" si="24"/>
        <v>Mighty Blow</v>
      </c>
      <c r="K10" s="13" t="str">
        <f t="shared" si="10"/>
        <v/>
      </c>
      <c r="L10" s="116"/>
      <c r="M10" s="116"/>
      <c r="N10" s="117"/>
      <c r="O10" s="118"/>
      <c r="P10" s="119"/>
      <c r="Q10" s="120"/>
      <c r="R10" s="121"/>
      <c r="S10" s="122"/>
      <c r="T10" s="121"/>
      <c r="U10" s="122"/>
      <c r="V10" s="123"/>
      <c r="W10" s="124"/>
      <c r="X10" s="211">
        <f t="shared" si="11"/>
        <v>0</v>
      </c>
      <c r="Y10" s="128">
        <f t="shared" si="12"/>
        <v>110000</v>
      </c>
      <c r="Z10" s="244"/>
      <c r="AA10" s="266"/>
      <c r="AB10" s="286" t="str">
        <f t="shared" si="13"/>
        <v>Mighty Blow</v>
      </c>
      <c r="AC10" s="286" t="str">
        <f t="shared" si="14"/>
        <v/>
      </c>
      <c r="AD10" s="286" t="str">
        <f t="shared" si="15"/>
        <v/>
      </c>
      <c r="AE10" s="286" t="str">
        <f t="shared" si="16"/>
        <v/>
      </c>
      <c r="AF10" s="286" t="str">
        <f t="shared" si="17"/>
        <v/>
      </c>
      <c r="AG10" s="286" t="str">
        <f t="shared" si="18"/>
        <v/>
      </c>
      <c r="AH10" s="302"/>
      <c r="AI10" s="231"/>
      <c r="AJ10" s="283">
        <v>41</v>
      </c>
      <c r="AK10" s="283">
        <v>1</v>
      </c>
      <c r="AL10" s="283">
        <v>1</v>
      </c>
      <c r="AM10" s="283">
        <v>1</v>
      </c>
      <c r="AN10" s="283">
        <v>1</v>
      </c>
      <c r="AO10" s="283">
        <v>1</v>
      </c>
      <c r="AP10" s="37">
        <v>5</v>
      </c>
      <c r="AQ10" s="32">
        <f t="shared" si="19"/>
        <v>7</v>
      </c>
      <c r="AR10" s="32">
        <f t="shared" si="20"/>
        <v>3</v>
      </c>
      <c r="AS10" s="32">
        <f t="shared" si="21"/>
        <v>3</v>
      </c>
      <c r="AT10" s="32">
        <f t="shared" si="22"/>
        <v>8</v>
      </c>
      <c r="AU10" s="217">
        <f t="shared" si="23"/>
        <v>110000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*Griff Oberwald</v>
      </c>
      <c r="BU10" s="141" t="str">
        <f>HLOOKUP(I$21,BZ$2:CW$16,10,FALSE)</f>
        <v>*Griff Oberwald</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Human Blitzer</v>
      </c>
      <c r="E11" s="9">
        <f t="shared" si="5"/>
        <v>7</v>
      </c>
      <c r="F11" s="10">
        <f t="shared" si="6"/>
        <v>3</v>
      </c>
      <c r="G11" s="11">
        <f t="shared" si="7"/>
        <v>3</v>
      </c>
      <c r="H11" s="12">
        <f t="shared" si="8"/>
        <v>8</v>
      </c>
      <c r="I11" s="201" t="str">
        <f t="shared" si="9"/>
        <v xml:space="preserve">Block,  </v>
      </c>
      <c r="J11" s="282" t="str">
        <f t="shared" si="24"/>
        <v>Guard</v>
      </c>
      <c r="K11" s="13" t="str">
        <f t="shared" si="10"/>
        <v/>
      </c>
      <c r="L11" s="116"/>
      <c r="M11" s="116"/>
      <c r="N11" s="117"/>
      <c r="O11" s="118"/>
      <c r="P11" s="119"/>
      <c r="Q11" s="120"/>
      <c r="R11" s="121"/>
      <c r="S11" s="122"/>
      <c r="T11" s="121"/>
      <c r="U11" s="122"/>
      <c r="V11" s="123"/>
      <c r="W11" s="124"/>
      <c r="X11" s="211">
        <f t="shared" si="11"/>
        <v>0</v>
      </c>
      <c r="Y11" s="128">
        <f t="shared" si="12"/>
        <v>110000</v>
      </c>
      <c r="Z11" s="244"/>
      <c r="AA11" s="266"/>
      <c r="AB11" s="286" t="str">
        <f t="shared" si="13"/>
        <v>Guard</v>
      </c>
      <c r="AC11" s="286" t="str">
        <f t="shared" si="14"/>
        <v/>
      </c>
      <c r="AD11" s="286" t="str">
        <f t="shared" si="15"/>
        <v/>
      </c>
      <c r="AE11" s="286" t="str">
        <f t="shared" si="16"/>
        <v/>
      </c>
      <c r="AF11" s="286" t="str">
        <f t="shared" si="17"/>
        <v/>
      </c>
      <c r="AG11" s="286" t="str">
        <f t="shared" si="18"/>
        <v/>
      </c>
      <c r="AH11" s="302"/>
      <c r="AI11" s="231"/>
      <c r="AJ11" s="283">
        <v>39</v>
      </c>
      <c r="AK11" s="283">
        <v>1</v>
      </c>
      <c r="AL11" s="283">
        <v>1</v>
      </c>
      <c r="AM11" s="283">
        <v>1</v>
      </c>
      <c r="AN11" s="283">
        <v>1</v>
      </c>
      <c r="AO11" s="283">
        <v>1</v>
      </c>
      <c r="AP11" s="37">
        <v>5</v>
      </c>
      <c r="AQ11" s="32">
        <f t="shared" si="19"/>
        <v>7</v>
      </c>
      <c r="AR11" s="32">
        <f t="shared" si="20"/>
        <v>3</v>
      </c>
      <c r="AS11" s="32">
        <f t="shared" si="21"/>
        <v>3</v>
      </c>
      <c r="AT11" s="32">
        <f t="shared" si="22"/>
        <v>8</v>
      </c>
      <c r="AU11" s="217">
        <f t="shared" si="23"/>
        <v>110000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*Helmut Wulf </v>
      </c>
      <c r="BU11" s="141" t="str">
        <f>HLOOKUP(I$21,BZ$2:CW$16,11,FALSE)</f>
        <v xml:space="preserve">*Helmut Wulf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Human Lineman</v>
      </c>
      <c r="E13" s="9">
        <f t="shared" si="5"/>
        <v>6</v>
      </c>
      <c r="F13" s="10">
        <f t="shared" si="6"/>
        <v>3</v>
      </c>
      <c r="G13" s="11">
        <f t="shared" si="7"/>
        <v>3</v>
      </c>
      <c r="H13" s="12">
        <f t="shared" si="8"/>
        <v>8</v>
      </c>
      <c r="I13" s="201">
        <f t="shared" si="9"/>
        <v>0</v>
      </c>
      <c r="J13" s="282" t="str">
        <f t="shared" si="24"/>
        <v>Block</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Block</v>
      </c>
      <c r="AC13" s="286" t="str">
        <f t="shared" si="14"/>
        <v/>
      </c>
      <c r="AD13" s="286" t="str">
        <f t="shared" si="15"/>
        <v/>
      </c>
      <c r="AE13" s="286" t="str">
        <f t="shared" si="16"/>
        <v/>
      </c>
      <c r="AF13" s="286" t="str">
        <f t="shared" si="17"/>
        <v/>
      </c>
      <c r="AG13" s="286" t="str">
        <f t="shared" si="18"/>
        <v/>
      </c>
      <c r="AH13" s="302"/>
      <c r="AI13" s="231"/>
      <c r="AJ13" s="283">
        <v>6</v>
      </c>
      <c r="AK13" s="283">
        <v>1</v>
      </c>
      <c r="AL13" s="283">
        <v>1</v>
      </c>
      <c r="AM13" s="283">
        <v>1</v>
      </c>
      <c r="AN13" s="283">
        <v>1</v>
      </c>
      <c r="AO13" s="283">
        <v>1</v>
      </c>
      <c r="AP13" s="37">
        <v>2</v>
      </c>
      <c r="AQ13" s="32">
        <f t="shared" si="19"/>
        <v>6</v>
      </c>
      <c r="AR13" s="32">
        <f t="shared" si="20"/>
        <v>3</v>
      </c>
      <c r="AS13" s="32">
        <f t="shared" si="21"/>
        <v>3</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Human journeyman</v>
      </c>
      <c r="BU13" s="141" t="str">
        <f>HLOOKUP(I$21,BZ$2:CW$16,13,FALSE)</f>
        <v>Human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Human Lineman</v>
      </c>
      <c r="E14" s="9">
        <f t="shared" si="5"/>
        <v>6</v>
      </c>
      <c r="F14" s="10">
        <f t="shared" si="6"/>
        <v>3</v>
      </c>
      <c r="G14" s="11">
        <f t="shared" si="7"/>
        <v>3</v>
      </c>
      <c r="H14" s="12">
        <f t="shared" si="8"/>
        <v>8</v>
      </c>
      <c r="I14" s="201">
        <f t="shared" si="9"/>
        <v>0</v>
      </c>
      <c r="J14" s="282" t="str">
        <f t="shared" si="24"/>
        <v>Block</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Block</v>
      </c>
      <c r="AC14" s="286" t="str">
        <f t="shared" si="14"/>
        <v/>
      </c>
      <c r="AD14" s="286" t="str">
        <f t="shared" si="15"/>
        <v/>
      </c>
      <c r="AE14" s="286" t="str">
        <f t="shared" si="16"/>
        <v/>
      </c>
      <c r="AF14" s="286" t="str">
        <f t="shared" si="17"/>
        <v/>
      </c>
      <c r="AG14" s="286" t="str">
        <f t="shared" si="18"/>
        <v/>
      </c>
      <c r="AH14" s="302"/>
      <c r="AI14" s="231"/>
      <c r="AJ14" s="283">
        <v>6</v>
      </c>
      <c r="AK14" s="283">
        <v>1</v>
      </c>
      <c r="AL14" s="283">
        <v>1</v>
      </c>
      <c r="AM14" s="283">
        <v>1</v>
      </c>
      <c r="AN14" s="283">
        <v>1</v>
      </c>
      <c r="AO14" s="283">
        <v>1</v>
      </c>
      <c r="AP14" s="37">
        <v>2</v>
      </c>
      <c r="AQ14" s="32">
        <f t="shared" si="19"/>
        <v>6</v>
      </c>
      <c r="AR14" s="32">
        <f t="shared" si="20"/>
        <v>3</v>
      </c>
      <c r="AS14" s="32">
        <f t="shared" si="21"/>
        <v>3</v>
      </c>
      <c r="AT14" s="32">
        <f t="shared" si="22"/>
        <v>8</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Human Lineman</v>
      </c>
      <c r="E15" s="9">
        <f t="shared" si="5"/>
        <v>6</v>
      </c>
      <c r="F15" s="10">
        <f t="shared" si="6"/>
        <v>3</v>
      </c>
      <c r="G15" s="11">
        <f t="shared" si="7"/>
        <v>3</v>
      </c>
      <c r="H15" s="12">
        <f t="shared" si="8"/>
        <v>8</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8</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Human Lineman</v>
      </c>
      <c r="E16" s="9">
        <f t="shared" si="5"/>
        <v>6</v>
      </c>
      <c r="F16" s="10">
        <f t="shared" si="6"/>
        <v>3</v>
      </c>
      <c r="G16" s="11">
        <f t="shared" si="7"/>
        <v>3</v>
      </c>
      <c r="H16" s="12">
        <f t="shared" si="8"/>
        <v>8</v>
      </c>
      <c r="I16" s="201">
        <f t="shared" si="9"/>
        <v>0</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50000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6</v>
      </c>
      <c r="AR16" s="32">
        <f t="shared" si="20"/>
        <v>3</v>
      </c>
      <c r="AS16" s="32">
        <f t="shared" si="21"/>
        <v>3</v>
      </c>
      <c r="AT16" s="32">
        <f t="shared" si="22"/>
        <v>8</v>
      </c>
      <c r="AU16" s="217">
        <f t="shared" si="23"/>
        <v>50000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Human Lineman</v>
      </c>
      <c r="E17" s="9">
        <f t="shared" si="5"/>
        <v>6</v>
      </c>
      <c r="F17" s="10">
        <f t="shared" si="6"/>
        <v>3</v>
      </c>
      <c r="G17" s="11">
        <f t="shared" si="7"/>
        <v>3</v>
      </c>
      <c r="H17" s="12">
        <f t="shared" si="8"/>
        <v>8</v>
      </c>
      <c r="I17" s="201">
        <f t="shared" si="9"/>
        <v>0</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50000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2</v>
      </c>
      <c r="AQ17" s="32">
        <f t="shared" si="19"/>
        <v>6</v>
      </c>
      <c r="AR17" s="32">
        <f t="shared" si="20"/>
        <v>3</v>
      </c>
      <c r="AS17" s="32">
        <f t="shared" si="21"/>
        <v>3</v>
      </c>
      <c r="AT17" s="32">
        <f t="shared" si="22"/>
        <v>8</v>
      </c>
      <c r="AU17" s="217">
        <f t="shared" si="23"/>
        <v>50000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Human Blitzer</v>
      </c>
      <c r="E18" s="9">
        <f t="shared" si="5"/>
        <v>7</v>
      </c>
      <c r="F18" s="10">
        <f t="shared" si="6"/>
        <v>3</v>
      </c>
      <c r="G18" s="11">
        <f t="shared" si="7"/>
        <v>3</v>
      </c>
      <c r="H18" s="12">
        <f t="shared" si="8"/>
        <v>8</v>
      </c>
      <c r="I18" s="201" t="str">
        <f t="shared" si="9"/>
        <v xml:space="preserve">Block,  </v>
      </c>
      <c r="J18" s="282" t="str">
        <f t="shared" si="24"/>
        <v>Guard</v>
      </c>
      <c r="K18" s="13" t="str">
        <f t="shared" si="10"/>
        <v/>
      </c>
      <c r="L18" s="116"/>
      <c r="M18" s="116"/>
      <c r="N18" s="117"/>
      <c r="O18" s="118"/>
      <c r="P18" s="119"/>
      <c r="Q18" s="120"/>
      <c r="R18" s="121"/>
      <c r="S18" s="122"/>
      <c r="T18" s="121"/>
      <c r="U18" s="122"/>
      <c r="V18" s="123"/>
      <c r="W18" s="124"/>
      <c r="X18" s="211">
        <f t="shared" si="11"/>
        <v>0</v>
      </c>
      <c r="Y18" s="128">
        <f t="shared" si="12"/>
        <v>110000</v>
      </c>
      <c r="Z18" s="244"/>
      <c r="AA18" s="266"/>
      <c r="AB18" s="286" t="str">
        <f t="shared" si="13"/>
        <v>Guard</v>
      </c>
      <c r="AC18" s="286" t="str">
        <f t="shared" si="14"/>
        <v/>
      </c>
      <c r="AD18" s="286" t="str">
        <f t="shared" si="15"/>
        <v/>
      </c>
      <c r="AE18" s="286" t="str">
        <f t="shared" si="16"/>
        <v/>
      </c>
      <c r="AF18" s="286" t="str">
        <f t="shared" si="17"/>
        <v/>
      </c>
      <c r="AG18" s="286" t="str">
        <f t="shared" si="18"/>
        <v/>
      </c>
      <c r="AH18" s="302"/>
      <c r="AI18" s="231"/>
      <c r="AJ18" s="283">
        <v>39</v>
      </c>
      <c r="AK18" s="283">
        <v>1</v>
      </c>
      <c r="AL18" s="283">
        <v>1</v>
      </c>
      <c r="AM18" s="283">
        <v>1</v>
      </c>
      <c r="AN18" s="283">
        <v>1</v>
      </c>
      <c r="AO18" s="283">
        <v>1</v>
      </c>
      <c r="AP18" s="37">
        <v>5</v>
      </c>
      <c r="AQ18" s="32">
        <f t="shared" si="19"/>
        <v>7</v>
      </c>
      <c r="AR18" s="32">
        <f t="shared" si="20"/>
        <v>3</v>
      </c>
      <c r="AS18" s="32">
        <f t="shared" si="21"/>
        <v>3</v>
      </c>
      <c r="AT18" s="32">
        <f t="shared" si="22"/>
        <v>8</v>
      </c>
      <c r="AU18" s="217">
        <f t="shared" si="23"/>
        <v>110000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761</v>
      </c>
      <c r="J20" s="339"/>
      <c r="K20" s="340"/>
      <c r="L20" s="314" t="s">
        <v>15</v>
      </c>
      <c r="M20" s="314"/>
      <c r="N20" s="314"/>
      <c r="O20" s="314"/>
      <c r="P20" s="314"/>
      <c r="Q20" s="314"/>
      <c r="R20" s="314"/>
      <c r="S20" s="315"/>
      <c r="T20" s="125">
        <v>3</v>
      </c>
      <c r="U20" s="15" t="s">
        <v>16</v>
      </c>
      <c r="V20" s="313">
        <f>IF(I21&lt;&gt;"",VLOOKUP(I21,BN2:BO25,2,FALSE),0)</f>
        <v>50000</v>
      </c>
      <c r="W20" s="313"/>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Human</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30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20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20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20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171450</xdr:colOff>
                <xdr:row>20</xdr:row>
                <xdr:rowOff>28575</xdr:rowOff>
              </from>
              <to>
                <xdr:col>26</xdr:col>
                <xdr:colOff>47625</xdr:colOff>
                <xdr:row>20</xdr:row>
                <xdr:rowOff>190500</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933450</xdr:colOff>
                <xdr:row>20</xdr:row>
                <xdr:rowOff>171450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1123950</xdr:colOff>
                <xdr:row>2</xdr:row>
                <xdr:rowOff>171450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1123950</xdr:colOff>
                <xdr:row>3</xdr:row>
                <xdr:rowOff>171450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1123950</xdr:colOff>
                <xdr:row>4</xdr:row>
                <xdr:rowOff>171450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1123950</xdr:colOff>
                <xdr:row>5</xdr:row>
                <xdr:rowOff>171450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1123950</xdr:colOff>
                <xdr:row>6</xdr:row>
                <xdr:rowOff>171450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1123950</xdr:colOff>
                <xdr:row>7</xdr:row>
                <xdr:rowOff>171450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1123950</xdr:colOff>
                <xdr:row>8</xdr:row>
                <xdr:rowOff>171450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1123950</xdr:colOff>
                <xdr:row>9</xdr:row>
                <xdr:rowOff>171450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1123950</xdr:colOff>
                <xdr:row>10</xdr:row>
                <xdr:rowOff>171450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1123950</xdr:colOff>
                <xdr:row>11</xdr:row>
                <xdr:rowOff>171450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1123950</xdr:colOff>
                <xdr:row>12</xdr:row>
                <xdr:rowOff>171450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1123950</xdr:colOff>
                <xdr:row>13</xdr:row>
                <xdr:rowOff>171450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1123950</xdr:colOff>
                <xdr:row>14</xdr:row>
                <xdr:rowOff>171450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1123950</xdr:colOff>
                <xdr:row>15</xdr:row>
                <xdr:rowOff>171450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1123950</xdr:colOff>
                <xdr:row>16</xdr:row>
                <xdr:rowOff>171450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1123950</xdr:colOff>
                <xdr:row>17</xdr:row>
                <xdr:rowOff>171450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171450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171450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171450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171450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171450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171450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171450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171450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171450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171450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171450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171450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171450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171450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171450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171450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171450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171450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171450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171450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171450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171450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171450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171450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171450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171450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171450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171450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171450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171450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171450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171450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171450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171450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171450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171450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171450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171450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171450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171450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828675</xdr:colOff>
                <xdr:row>15</xdr:row>
                <xdr:rowOff>171450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171450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171450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171450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171450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171450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171450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171450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171450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171450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171450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171450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171450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171450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171450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171450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171450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171450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171450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171450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171450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171450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171450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171450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171450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171450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171450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171450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171450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171450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171450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171450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171450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171450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171450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171450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171450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171450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171450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171450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171450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171450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171450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171450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171450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171450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171450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171450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171450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171450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171450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171450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171450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171450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171450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171450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Team Roster</vt:lpstr>
      <vt:lpstr>Match History</vt:lpstr>
      <vt:lpstr>Read me</vt:lpstr>
      <vt:lpstr>'Match History'!Druckbereich</vt:lpstr>
      <vt:lpstr>'Team Roster'!Druckbereich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Florian</cp:lastModifiedBy>
  <cp:lastPrinted>2008-07-09T10:49:50Z</cp:lastPrinted>
  <dcterms:created xsi:type="dcterms:W3CDTF">2001-02-12T07:17:33Z</dcterms:created>
  <dcterms:modified xsi:type="dcterms:W3CDTF">2016-10-18T18:49:04Z</dcterms:modified>
</cp:coreProperties>
</file>