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8" firstSheet="0" activeTab="0"/>
  </bookViews>
  <sheets>
    <sheet name="Team Roster" sheetId="1" state="visible" r:id="rId2"/>
    <sheet name="Match History" sheetId="2" state="visible" r:id="rId3"/>
    <sheet name="Read me" sheetId="3" state="visible" r:id="rId4"/>
  </sheets>
  <definedNames>
    <definedName function="false" hidden="false" localSheetId="1" name="_xlnm.Print_Area" vbProcedure="false">'Match History'!$A:$Y</definedName>
    <definedName function="false" hidden="false" localSheetId="0" name="_xlnm.Print_Area" vbProcedure="false">'Team Roster'!$B$2:$Y$25</definedName>
    <definedName function="false" hidden="false" localSheetId="0" name="_xlnm.Print_Area" vbProcedure="false">'Team Roster'!$B$2:$Y$25</definedName>
    <definedName function="false" hidden="false" localSheetId="1" name="_xlnm.Print_Area" vbProcedure="false">'Match History'!$A:$Y</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<sst xmlns="http://schemas.openxmlformats.org/spreadsheetml/2006/main" count="2806" uniqueCount="773">
  <si>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</si>
  <si>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</si>
  <si>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</si>
  <si>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</si>
  <si>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</si>
  <si>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</si>
  <si>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</si>
  <si>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</si>
  <si>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</si>
  <si>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</si>
  <si>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</si>
  <si>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</si>
  <si>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</si>
  <si>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</si>
  <si>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</si>
  <si>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</si>
  <si>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</si>
  <si>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</si>
  <si>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</si>
  <si>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</si>
  <si>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</si>
  <si>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</si>
  <si>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</si>
  <si>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</si>
  <si>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</si>
  <si>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</si>
  <si>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</si>
  <si>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</si>
  <si>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</si>
  <si>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</si>
  <si>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</si>
  <si>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</si>
  <si>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</si>
  <si>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</si>
  <si>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</si>
  <si>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</si>
  <si>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</si>
  <si>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</si>
  <si>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</si>
  <si>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</si>
  <si>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</si>
  <si>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</si>
  <si>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</si>
  <si>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</si>
  <si>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</si>
  <si>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</si>
  <si>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</si>
  <si>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</si>
  <si>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</si>
  <si>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</si>
  <si>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</si>
  <si>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</si>
  <si>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</si>
  <si>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</si>
  <si>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</si>
  <si>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</si>
  <si>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</si>
  <si>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</si>
  <si>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</si>
  <si>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</si>
  <si>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</si>
  <si>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</si>
  <si>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</si>
  <si>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</si>
  <si>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</si>
  <si>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</si>
  <si>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</si>
  <si>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</si>
  <si>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</si>
  <si>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</si>
  <si>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</si>
  <si>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Ijunt</t>
  </si>
  <si>
    <t>Amazon Linewoman</t>
  </si>
  <si>
    <t>Dodge</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</si>
  <si>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</si>
  <si>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</si>
  <si>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</si>
  <si>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</si>
  <si>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</si>
  <si>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</si>
  <si>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</si>
  <si>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</si>
  <si>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</si>
  <si>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</si>
  <si>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</si>
  <si>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</si>
  <si>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</si>
  <si>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</si>
  <si>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</si>
  <si>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</si>
  <si>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</si>
  <si>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</si>
  <si>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</si>
  <si>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</si>
  <si>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</si>
  <si>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</si>
  <si>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</si>
  <si>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</si>
  <si>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Fistor</t>
  </si>
  <si>
    <t>Amazon Thrower</t>
  </si>
  <si>
    <t>Dodge, Pass</t>
  </si>
  <si>
    <t>Amazon 2</t>
  </si>
  <si>
    <t>Chaos Dwarf Wizard</t>
  </si>
  <si>
    <t>Chaos Warrior</t>
  </si>
  <si>
    <t>Chaos Dwarf Blocker</t>
  </si>
  <si>
    <t>Goblin Renegade</t>
  </si>
  <si>
    <t>Dark Elf Runner</t>
  </si>
  <si>
    <t>Dwarf Runner</t>
  </si>
  <si>
    <t>Elf Thrower</t>
  </si>
  <si>
    <t>Bombardier</t>
  </si>
  <si>
    <t>Treeman </t>
  </si>
  <si>
    <t>High Elf Thrower</t>
  </si>
  <si>
    <t>Human Catcher</t>
  </si>
  <si>
    <t>Thro-Ra</t>
  </si>
  <si>
    <t>Saurus</t>
  </si>
  <si>
    <t>Necromantic Ghoul</t>
  </si>
  <si>
    <t>Norse Thrower</t>
  </si>
  <si>
    <t>Pestigors</t>
  </si>
  <si>
    <t>Ogre </t>
  </si>
  <si>
    <t>Goblin </t>
  </si>
  <si>
    <t>Skaven Thrower</t>
  </si>
  <si>
    <t>Slann Catcher</t>
  </si>
  <si>
    <t>Undead Zombie</t>
  </si>
  <si>
    <t>Underworld Skaven lineman</t>
  </si>
  <si>
    <t>Wood Elf Thrower</t>
  </si>
  <si>
    <t>Camchak</t>
  </si>
  <si>
    <t>Amazon Catcher</t>
  </si>
  <si>
    <t>Dodge, Catch</t>
  </si>
  <si>
    <t>Amazon 3</t>
  </si>
  <si>
    <t>Chaos Minotaur</t>
  </si>
  <si>
    <t>Bull Centaur</t>
  </si>
  <si>
    <t>Skaven Renegade</t>
  </si>
  <si>
    <t>Dark Elf Assassin</t>
  </si>
  <si>
    <t>Dwarf Blitzer</t>
  </si>
  <si>
    <t>Elf Catcher</t>
  </si>
  <si>
    <t>Pogoer</t>
  </si>
  <si>
    <t>*Puggy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</si>
  <si>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</si>
  <si>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</si>
  <si>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</si>
  <si>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</si>
  <si>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</si>
  <si>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</si>
  <si>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</si>
  <si>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</si>
  <si>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</si>
  <si>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</si>
  <si>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</si>
  <si>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</si>
  <si>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</si>
  <si>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</si>
  <si>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</si>
  <si>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Ecematare</t>
  </si>
  <si>
    <t>Amazon Blitzer</t>
  </si>
  <si>
    <t>Dodge, Block</t>
  </si>
  <si>
    <t>Amazon 4</t>
  </si>
  <si>
    <t>Dark Elf Wizard</t>
  </si>
  <si>
    <t>*Brick Far’th &amp; Grotty</t>
  </si>
  <si>
    <t>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</si>
  <si>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</si>
  <si>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</si>
  <si>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</si>
  <si>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</si>
  <si>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</si>
  <si>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</si>
  <si>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</si>
  <si>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</si>
  <si>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</si>
  <si>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</si>
  <si>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</si>
  <si>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</si>
  <si>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</si>
  <si>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</si>
  <si>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</si>
  <si>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</si>
  <si>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</si>
  <si>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</si>
  <si>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*Wilhelm Chaney </t>
  </si>
  <si>
    <t>Wardancer</t>
  </si>
  <si>
    <t>Gildor</t>
  </si>
  <si>
    <t>Amazon Journeywoman</t>
  </si>
  <si>
    <t>Loner, Dodge</t>
  </si>
  <si>
    <t>Amazon 5</t>
  </si>
  <si>
    <t>Dwarf Wizard</t>
  </si>
  <si>
    <t>*Max Spleenripper </t>
  </si>
  <si>
    <t>*Nobbla Blackwart</t>
  </si>
  <si>
    <t>Chaos Troll</t>
  </si>
  <si>
    <t>Witch Elf</t>
  </si>
  <si>
    <t>Deathroller</t>
  </si>
  <si>
    <t>*Prince Moranion</t>
  </si>
  <si>
    <t>Fanatic </t>
  </si>
  <si>
    <t>*Deeproot Strongbranch</t>
  </si>
  <si>
    <t>*Ramtut III</t>
  </si>
  <si>
    <t>*Hemlock </t>
  </si>
  <si>
    <t>Werewolf</t>
  </si>
  <si>
    <t>Ulfwerener</t>
  </si>
  <si>
    <t>Orc Blitzer</t>
  </si>
  <si>
    <t>Rat Ogre</t>
  </si>
  <si>
    <t>Undead Mummy</t>
  </si>
  <si>
    <t>Warpstone Troll</t>
  </si>
  <si>
    <t>*Helmut Wulf </t>
  </si>
  <si>
    <t>Treeman</t>
  </si>
  <si>
    <t>Rogis</t>
  </si>
  <si>
    <t>Horns</t>
  </si>
  <si>
    <t>Chaos 1</t>
  </si>
  <si>
    <t>Elf Wizard</t>
  </si>
  <si>
    <t>*Lord Borak</t>
  </si>
  <si>
    <t>*Zzharg Mad Eye</t>
  </si>
  <si>
    <t>Chaos Ogre</t>
  </si>
  <si>
    <t>*Horkon Heartripper</t>
  </si>
  <si>
    <t>*Jordell Freshbreeze</t>
  </si>
  <si>
    <t>Troll </t>
  </si>
  <si>
    <t>*Morg 'n' Thorg</t>
  </si>
  <si>
    <t>*Eldril Sidewinder</t>
  </si>
  <si>
    <t>*Mighty Zug</t>
  </si>
  <si>
    <t>*Hack Enslash </t>
  </si>
  <si>
    <t>Snow Troll</t>
  </si>
  <si>
    <t>*Lewdgrip Whiparm</t>
  </si>
  <si>
    <t>Troll</t>
  </si>
  <si>
    <t>*Hakflem Skuttlespike</t>
  </si>
  <si>
    <t>Cadria</t>
  </si>
  <si>
    <t>Chaos 2</t>
  </si>
  <si>
    <t>Goblin Shaman</t>
  </si>
  <si>
    <t>*Grashnak Blackhoof</t>
  </si>
  <si>
    <t>Minotaur</t>
  </si>
  <si>
    <t>*Grim Ironjaw</t>
  </si>
  <si>
    <t>*Bertha Bigfist</t>
  </si>
  <si>
    <t>*Setekh </t>
  </si>
  <si>
    <t>*Headsplitter</t>
  </si>
  <si>
    <t>*Lottabottol</t>
  </si>
  <si>
    <t>*Fezglitch</t>
  </si>
  <si>
    <t>*J Earlice</t>
  </si>
  <si>
    <t>Marwenfyw</t>
  </si>
  <si>
    <t>Loner, Frenzy, Horns, Mighty Blow, Thick Skull, Wild Animal</t>
  </si>
  <si>
    <t>Chaos 3</t>
  </si>
  <si>
    <t>Halfling Wizard</t>
  </si>
  <si>
    <t>*Hthark the Unstoppable</t>
  </si>
  <si>
    <t>*Hubris Rakarth </t>
  </si>
  <si>
    <t>*Barik Farblast</t>
  </si>
  <si>
    <t>*Fungus the Loon</t>
  </si>
  <si>
    <t>*Willow Rosebark</t>
  </si>
  <si>
    <t>*Humerus Carpal</t>
  </si>
  <si>
    <t>*Skitter Stab-Stab </t>
  </si>
  <si>
    <t>*Glart Smashrib Jr.</t>
  </si>
  <si>
    <t>*Crazy Igor</t>
  </si>
  <si>
    <t>Surtur</t>
  </si>
  <si>
    <t>Chaos Journeyman</t>
  </si>
  <si>
    <t>Loner, Horns</t>
  </si>
  <si>
    <t>Chaos 4</t>
  </si>
  <si>
    <t>High Elf Wizard</t>
  </si>
  <si>
    <t>*Roxanna Darknail</t>
  </si>
  <si>
    <t>*Rashnak Backstabber </t>
  </si>
  <si>
    <t>*Boomer Eziasson</t>
  </si>
  <si>
    <t>Halfling journeyman</t>
  </si>
  <si>
    <t>*Dolfar Longstride</t>
  </si>
  <si>
    <t>*Griff Oberwald</t>
  </si>
  <si>
    <t>*Ithaca Benoin</t>
  </si>
  <si>
    <t>*Quetzal Leap</t>
  </si>
  <si>
    <t>Snotling journeyman</t>
  </si>
  <si>
    <t>*Ugroth Bolgrot </t>
  </si>
  <si>
    <t>Thrall journeyman</t>
  </si>
  <si>
    <t>Maildun</t>
  </si>
  <si>
    <t>Chaos Dwarf 1</t>
  </si>
  <si>
    <t>Human Wizard</t>
  </si>
  <si>
    <t>Chaos journeyman</t>
  </si>
  <si>
    <t>*Mad Max</t>
  </si>
  <si>
    <t>*Flint Churnblade</t>
  </si>
  <si>
    <t>*Soaren Hightower</t>
  </si>
  <si>
    <t>*Sinnedbad</t>
  </si>
  <si>
    <t>Skink journeyman</t>
  </si>
  <si>
    <t>*Icepelt Hammerblow </t>
  </si>
  <si>
    <t>*Varag Ghoul-Chewer</t>
  </si>
  <si>
    <t>Lluara</t>
  </si>
  <si>
    <t>Thick Skull,  Block,  Tackle</t>
  </si>
  <si>
    <t>Chaos Dwarf 2</t>
  </si>
  <si>
    <t>Khermir Wizard</t>
  </si>
  <si>
    <t>No</t>
  </si>
  <si>
    <t>Amazon journeywoman</t>
  </si>
  <si>
    <t>Hobgoblin journeyman</t>
  </si>
  <si>
    <t>Elf journeyman</t>
  </si>
  <si>
    <t>*Ripper  </t>
  </si>
  <si>
    <t>High Elf journeyman</t>
  </si>
  <si>
    <t>Khemri Skeleton journeyman</t>
  </si>
  <si>
    <t>Nurgle journeyman</t>
  </si>
  <si>
    <t>Slann journeyman</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</si>
  <si>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</si>
  <si>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</si>
  <si>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</si>
  <si>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</si>
  <si>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</si>
  <si>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</si>
  <si>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</si>
  <si>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</si>
  <si>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</si>
  <si>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</si>
  <si>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</si>
  <si>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</si>
  <si>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</si>
  <si>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</si>
  <si>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</si>
  <si>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</si>
  <si>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</si>
  <si>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</si>
  <si>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</si>
  <si>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</si>
  <si>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</si>
  <si>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</si>
  <si>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</si>
  <si>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Dark Elf 1</t>
  </si>
  <si>
    <t>Nurgle Wizard</t>
  </si>
  <si>
    <t>Dump-off</t>
  </si>
  <si>
    <t>Dark Elf 2</t>
  </si>
  <si>
    <t>Ogre Shaman</t>
  </si>
  <si>
    <t>VALUE OF AVAILABLE PLAYERS:</t>
  </si>
  <si>
    <t>Shadowing, Stab</t>
  </si>
  <si>
    <t>Dark Elf 3</t>
  </si>
  <si>
    <t>Orc Shaman</t>
  </si>
  <si>
    <t>TEAM NAME</t>
  </si>
  <si>
    <t>Black River Circus</t>
  </si>
  <si>
    <t>RE-ROLLS</t>
  </si>
  <si>
    <t> gp</t>
  </si>
  <si>
    <t>Block</t>
  </si>
  <si>
    <t>Dark Elf 4</t>
  </si>
  <si>
    <t>Skaven Greyseer</t>
  </si>
  <si>
    <t>RACE</t>
  </si>
  <si>
    <t>FAN FACTOR</t>
  </si>
  <si>
    <t>free</t>
  </si>
  <si>
    <t>Dodge,  Frenzy,  Jump Up</t>
  </si>
  <si>
    <t>Dark Elf 5</t>
  </si>
  <si>
    <t>HEAD COACH</t>
  </si>
  <si>
    <t>Harza</t>
  </si>
  <si>
    <t>ASS. COACHES</t>
  </si>
  <si>
    <t>Dark Elf Journeyman</t>
  </si>
  <si>
    <t>Dark Elf 6</t>
  </si>
  <si>
    <t>Undead Wizard</t>
  </si>
  <si>
    <t>TEAM VALUE</t>
  </si>
  <si>
    <t>000  gp</t>
  </si>
  <si>
    <t>CHEERLEADERS</t>
  </si>
  <si>
    <t>Dwarf 1</t>
  </si>
  <si>
    <t>TREASURY</t>
  </si>
  <si>
    <t>Thick Skull,  Sure Hands</t>
  </si>
  <si>
    <t>Dwarf 2</t>
  </si>
  <si>
    <t>Vampire Wizard</t>
  </si>
  <si>
    <t>v 6.2.3</t>
  </si>
  <si>
    <t>Made by   Casper Hansen,   commish of </t>
  </si>
  <si>
    <t>www.arosbb.dk</t>
  </si>
  <si>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</si>
  <si>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</si>
  <si>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</si>
  <si>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</si>
  <si>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</si>
  <si>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</si>
  <si>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</si>
  <si>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</si>
  <si>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</si>
  <si>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</si>
  <si>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</si>
  <si>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</si>
  <si>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</si>
  <si>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</si>
  <si>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</si>
  <si>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</si>
  <si>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</si>
  <si>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</si>
  <si>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MA</t>
  </si>
  <si>
    <t> +MA </t>
  </si>
  <si>
    <t>Elf Journeyman</t>
  </si>
  <si>
    <t>Elf 5</t>
  </si>
  <si>
    <t> +AV </t>
  </si>
  <si>
    <t>Right Stuff,  Dodge,  Stunty</t>
  </si>
  <si>
    <t>Goblin 1</t>
  </si>
  <si>
    <t> +AG </t>
  </si>
  <si>
    <t>E</t>
  </si>
  <si>
    <t>Bombardier, Dodge, Secret Weapon, Stunty</t>
  </si>
  <si>
    <t>Goblin 2</t>
  </si>
  <si>
    <t>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</si>
  <si>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</si>
  <si>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</si>
  <si>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</si>
  <si>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</si>
  <si>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</si>
  <si>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</si>
  <si>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</si>
  <si>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</si>
  <si>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</si>
  <si>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</si>
  <si>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</si>
  <si>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</si>
  <si>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</si>
  <si>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</si>
  <si>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</si>
  <si>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</si>
  <si>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</si>
  <si>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</si>
  <si>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</si>
  <si>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</si>
  <si>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</si>
  <si>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</si>
  <si>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</si>
  <si>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</si>
  <si>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</si>
  <si>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</si>
  <si>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</si>
  <si>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</si>
  <si>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</si>
  <si>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</si>
  <si>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</si>
  <si>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</si>
  <si>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</si>
  <si>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</si>
  <si>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</si>
  <si>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</si>
  <si>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</si>
  <si>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</si>
  <si>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</si>
  <si>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</si>
  <si>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</si>
  <si>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</si>
  <si>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</si>
  <si>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</si>
  <si>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</si>
  <si>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</si>
  <si>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Tackle</t>
  </si>
  <si>
    <t>Really Stupid</t>
  </si>
  <si>
    <t>Human 1</t>
  </si>
  <si>
    <t>Wrestle</t>
  </si>
  <si>
    <t>Regeneration</t>
  </si>
  <si>
    <t>Catch,  Dodge,</t>
  </si>
  <si>
    <t>Human 2</t>
  </si>
  <si>
    <t>Right Stuff</t>
  </si>
  <si>
    <t>Pass,  Sure Hands</t>
  </si>
  <si>
    <t>Human 3</t>
  </si>
  <si>
    <t>Diving Catch</t>
  </si>
  <si>
    <t>Secret Weapon</t>
  </si>
  <si>
    <t>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</si>
  <si>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</si>
  <si>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</si>
  <si>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</si>
  <si>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</si>
  <si>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</si>
  <si>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</si>
  <si>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</si>
  <si>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</si>
  <si>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</si>
  <si>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</si>
  <si>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</si>
  <si>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</si>
  <si>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</si>
  <si>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</si>
  <si>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</si>
  <si>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</si>
  <si>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</si>
  <si>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</si>
  <si>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</si>
  <si>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</si>
  <si>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</si>
  <si>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</si>
  <si>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</si>
  <si>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</si>
  <si>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</si>
  <si>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</si>
  <si>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</si>
  <si>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</si>
  <si>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</si>
  <si>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</si>
  <si>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</si>
  <si>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</si>
  <si>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</si>
  <si>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</si>
  <si>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</si>
  <si>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</si>
  <si>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</si>
  <si>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</si>
  <si>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</si>
  <si>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</si>
  <si>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</si>
  <si>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</si>
  <si>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</si>
  <si>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</si>
  <si>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</si>
  <si>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</si>
  <si>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</si>
  <si>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</si>
  <si>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</si>
  <si>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</si>
  <si>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</si>
  <si>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</si>
  <si>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</si>
  <si>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</si>
  <si>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</si>
  <si>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</si>
  <si>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</si>
  <si>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</si>
  <si>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</si>
  <si>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</si>
  <si>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</si>
  <si>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</si>
  <si>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</si>
  <si>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</si>
  <si>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</si>
  <si>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</si>
  <si>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</si>
  <si>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</si>
  <si>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</si>
  <si>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</si>
  <si>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</si>
  <si>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</si>
  <si>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</si>
  <si>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</si>
  <si>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</si>
  <si>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</si>
  <si>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</si>
  <si>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</si>
  <si>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</si>
  <si>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</si>
  <si>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</si>
  <si>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</si>
  <si>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</si>
  <si>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</si>
  <si>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</si>
  <si>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</si>
  <si>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</si>
  <si>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</si>
  <si>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</si>
  <si>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</si>
  <si>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</si>
  <si>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</si>
  <si>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</si>
  <si>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</si>
  <si>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</si>
  <si>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</si>
  <si>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</si>
  <si>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</si>
  <si>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</si>
  <si>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</si>
  <si>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</si>
  <si>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</si>
  <si>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</si>
  <si>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</si>
  <si>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</si>
  <si>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</si>
  <si>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</si>
  <si>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</si>
  <si>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</si>
  <si>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</si>
  <si>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</si>
  <si>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</si>
  <si>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</si>
  <si>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</si>
  <si>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</si>
  <si>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</si>
  <si>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</si>
  <si>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</si>
  <si>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</si>
  <si>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</si>
  <si>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</si>
  <si>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</si>
  <si>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</si>
  <si>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</si>
  <si>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</si>
  <si>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</si>
  <si>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</si>
  <si>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</si>
  <si>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</si>
  <si>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</si>
  <si>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</si>
  <si>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</si>
  <si>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</si>
  <si>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</si>
  <si>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</si>
  <si>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</si>
  <si>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</si>
  <si>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</si>
  <si>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</si>
  <si>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</si>
  <si>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</si>
  <si>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</si>
  <si>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</si>
  <si>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</si>
  <si>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</si>
  <si>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</si>
  <si>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</si>
  <si>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</si>
  <si>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</si>
  <si>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</si>
  <si>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</si>
  <si>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</si>
  <si>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</si>
  <si>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</si>
  <si>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</si>
  <si>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</si>
  <si>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</si>
  <si>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</si>
  <si>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</si>
  <si>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</si>
  <si>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</si>
  <si>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</si>
  <si>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</si>
  <si>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</si>
  <si>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</si>
  <si>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</si>
  <si>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</si>
  <si>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</si>
  <si>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</si>
  <si>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</si>
  <si>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</si>
  <si>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</si>
  <si>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</si>
  <si>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</si>
  <si>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</si>
  <si>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</si>
  <si>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</si>
  <si>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</si>
  <si>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</si>
  <si>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</si>
  <si>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</si>
  <si>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</si>
  <si>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</si>
  <si>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</si>
  <si>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</si>
  <si>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</si>
  <si>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</si>
  <si>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</si>
  <si>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</si>
  <si>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</si>
  <si>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</si>
  <si>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</si>
  <si>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</si>
  <si>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</si>
  <si>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</si>
  <si>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</si>
  <si>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</si>
  <si>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</si>
  <si>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</si>
  <si>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</si>
  <si>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</si>
  <si>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</si>
  <si>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</si>
  <si>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</si>
  <si>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</si>
  <si>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</si>
  <si>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</si>
  <si>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</si>
  <si>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</si>
  <si>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</si>
  <si>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</si>
  <si>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</si>
  <si>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</si>
  <si>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</si>
  <si>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</si>
  <si>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</si>
  <si>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</si>
  <si>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</si>
  <si>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</si>
  <si>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</si>
  <si>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</si>
  <si>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</si>
  <si>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</si>
  <si>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</si>
  <si>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</si>
  <si>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</si>
  <si>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</si>
  <si>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</si>
  <si>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</si>
  <si>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</si>
  <si>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</si>
  <si>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</si>
  <si>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</si>
  <si>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</si>
  <si>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</si>
  <si>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</si>
  <si>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</si>
  <si>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</si>
  <si>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</si>
  <si>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</si>
  <si>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</si>
  <si>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</si>
  <si>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</si>
  <si>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</si>
  <si>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</si>
  <si>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</si>
  <si>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</si>
  <si>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</si>
  <si>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</si>
  <si>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</si>
  <si>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</si>
  <si>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</si>
  <si>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</si>
  <si>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</si>
  <si>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</si>
  <si>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</si>
  <si>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</si>
  <si>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</si>
  <si>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</si>
  <si>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</si>
  <si>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</si>
  <si>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</si>
  <si>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</si>
  <si>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</si>
  <si>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</si>
  <si>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</si>
  <si>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</si>
  <si>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</si>
  <si>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</si>
  <si>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</si>
  <si>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</si>
  <si>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</si>
  <si>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</si>
  <si>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</si>
  <si>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</si>
  <si>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</si>
  <si>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</si>
  <si>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</si>
  <si>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</si>
  <si>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</si>
  <si>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</si>
  <si>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</si>
  <si>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</si>
  <si>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</si>
  <si>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</si>
  <si>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</si>
  <si>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</si>
  <si>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</si>
  <si>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</si>
  <si>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</si>
  <si>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</si>
  <si>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</si>
  <si>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</si>
  <si>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</si>
  <si>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</si>
  <si>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</si>
  <si>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</si>
  <si>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</si>
  <si>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</si>
  <si>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</si>
  <si>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</si>
  <si>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</si>
  <si>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</si>
  <si>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</si>
  <si>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</si>
  <si>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</si>
  <si>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</si>
  <si>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</si>
  <si>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</si>
  <si>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</si>
  <si>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</si>
  <si>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</si>
  <si>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</si>
  <si>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</si>
  <si>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</si>
  <si>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</si>
  <si>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</si>
  <si>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</si>
  <si>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</si>
  <si>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</si>
  <si>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</si>
  <si>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</si>
  <si>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t>The cells of the blue (and bluish) colours are the ones, you have to fill in yourself.</t>
  </si>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</sst>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numFmts count="7">
    <numFmt numFmtId="164" formatCode="GENERAL"/>
    <numFmt numFmtId="165" formatCode="#,##0"/>
    <numFmt numFmtId="166" formatCode="#\k"/>
    <numFmt numFmtId="167" formatCode="0"/>
    <numFmt numFmtId="168" formatCode="@"/>
    <numFmt numFmtId="169" formatCode="0\ %"/>
    <numFmt numFmtId="170" formatCode="0.0"/>
  </numFmts>
  <fonts count="31">
    <font>
      <sz val="10"/>
      <name val="Arial"/>
      <family val="2"/>
      <charset val="1"/>
    </font>
    <font>
      <sz val="10"/>
      <name val="Arial"/>
      <family val="0"/>
    </font>
    <font>
      <sz val="10"/>
      <name val="Arial"/>
      <family val="0"/>
    </font>
    <font>
      <sz val="10"/>
      <name val="Arial"/>
      <family val="0"/>
    </font>
    <font>
      <sz val="8"/>
      <name val="Arial"/>
      <family val="2"/>
      <charset val="1"/>
    </font>
    <font>
      <sz val="6"/>
      <name val="Arial"/>
      <family val="2"/>
      <charset val="1"/>
    </font>
    <font>
      <b val="true"/>
      <sz val="8"/>
      <name val="Arial"/>
      <family val="2"/>
      <charset val="1"/>
    </font>
    <font>
      <sz val="6.3"/>
      <name val="Arial"/>
      <family val="2"/>
      <charset val="1"/>
    </font>
    <font>
      <sz val="6.5"/>
      <name val="Arial"/>
      <family val="2"/>
      <charset val="1"/>
    </font>
    <font>
      <sz val="6.5"/>
      <color rgb="FF333333"/>
      <name val="Arial"/>
      <family val="2"/>
      <charset val="1"/>
    </font>
    <font>
      <sz val="7"/>
      <name val="Arial"/>
      <family val="2"/>
      <charset val="1"/>
    </font>
    <font>
      <sz val="7"/>
      <color rgb="FF006200"/>
      <name val="Arial"/>
      <family val="2"/>
      <charset val="1"/>
    </font>
    <font>
      <sz val="6"/>
      <color rgb="FF808080"/>
      <name val="Arial"/>
      <family val="2"/>
      <charset val="1"/>
    </font>
    <font>
      <b val="true"/>
      <sz val="7"/>
      <color rgb="FF800000"/>
      <name val="Arial"/>
      <family val="2"/>
      <charset val="1"/>
    </font>
    <font>
      <sz val="8"/>
      <color rgb="FF333333"/>
      <name val="Arial"/>
      <family val="2"/>
      <charset val="1"/>
    </font>
    <font>
      <sz val="7"/>
      <color rgb="FF333333"/>
      <name val="Arial"/>
      <family val="2"/>
      <charset val="1"/>
    </font>
    <font>
      <sz val="6"/>
      <color rgb="FF333333"/>
      <name val="Arial"/>
      <family val="2"/>
      <charset val="1"/>
    </font>
    <font>
      <b val="true"/>
      <sz val="10"/>
      <name val="Arial"/>
      <family val="2"/>
      <charset val="1"/>
    </font>
    <font>
      <sz val="7"/>
      <color rgb="FF808080"/>
      <name val="Arial"/>
      <family val="2"/>
      <charset val="1"/>
    </font>
    <font>
      <u val="single"/>
      <sz val="7"/>
      <color rgb="FF808080"/>
      <name val="Arial"/>
      <family val="2"/>
      <charset val="1"/>
    </font>
    <font>
      <u val="single"/>
      <sz val="10"/>
      <color rgb="FF0000FF"/>
      <name val="Arial"/>
      <family val="2"/>
      <charset val="1"/>
    </font>
    <font>
      <sz val="9"/>
      <color rgb="FF000000"/>
      <name val="Arial"/>
      <family val="0"/>
    </font>
    <font>
      <sz val="9"/>
      <color rgb="FF006200"/>
      <name val="Arial"/>
      <family val="2"/>
      <charset val="1"/>
    </font>
    <font>
      <sz val="9"/>
      <color rgb="FF808000"/>
      <name val="Arial"/>
      <family val="2"/>
      <charset val="1"/>
    </font>
    <font>
      <sz val="9"/>
      <color rgb="FF993300"/>
      <name val="Arial"/>
      <family val="2"/>
      <charset val="1"/>
    </font>
    <font>
      <sz val="9"/>
      <name val="Arial"/>
      <family val="2"/>
      <charset val="1"/>
    </font>
    <font>
      <b val="true"/>
      <sz val="12"/>
      <name val="Arial"/>
      <family val="2"/>
      <charset val="1"/>
    </font>
    <font>
      <sz val="7"/>
      <color rgb="FFFFFFFF"/>
      <name val="Arial"/>
      <family val="2"/>
      <charset val="1"/>
    </font>
    <font>
      <sz val="9"/>
      <color rgb="FFFFFFFF"/>
      <name val="Arial"/>
      <family val="2"/>
      <charset val="1"/>
    </font>
    <font>
      <sz val="7"/>
      <color rgb="FFADADAD"/>
      <name val="Arial"/>
      <family val="2"/>
      <charset val="1"/>
    </font>
    <font>
      <sz val="1"/>
      <name val="Arial"/>
      <family val="2"/>
      <charset val="1"/>
    </font>
  </fonts>
  <fills count="10">
    <fill>
      <patternFill patternType="none"/>
    </fill>
    <fill>
      <patternFill patternType="gray125"/>
    </fill>
    <fill>
      <patternFill patternType="solid">
        <fgColor rgb="FFFFFFFF"/>
        <bgColor rgb="FFEBFFFF"/>
      </patternFill>
    </fill>
    <fill>
      <patternFill patternType="solid">
        <fgColor rgb="FFADADAD"/>
        <bgColor rgb="FFB9B9B9"/>
      </patternFill>
    </fill>
    <fill>
      <patternFill patternType="solid">
        <fgColor rgb="FFD5D5D5"/>
        <bgColor rgb="FFEAEAEA"/>
      </patternFill>
    </fill>
    <fill>
      <patternFill patternType="solid">
        <fgColor rgb="FFEAEAEA"/>
        <bgColor rgb="FFEBFFFF"/>
      </patternFill>
    </fill>
    <fill>
      <patternFill patternType="solid">
        <fgColor rgb="FF99CCFF"/>
        <bgColor rgb="FFB9B9B9"/>
      </patternFill>
    </fill>
    <fill>
      <patternFill patternType="solid">
        <fgColor rgb="FFEBFFFF"/>
        <bgColor rgb="FFFFFFFF"/>
      </patternFill>
    </fill>
    <fill>
      <patternFill patternType="solid">
        <fgColor rgb="FFCFF4FD"/>
        <bgColor rgb="FFEBFFFF"/>
      </patternFill>
    </fill>
    <fill>
      <patternFill patternType="solid">
        <fgColor rgb="FFB9B9B9"/>
        <bgColor rgb="FFADADAD"/>
      </patternFill>
    </fill>
  </fills>
  <borders count="54">
    <border diagonalUp="false" diagonalDown="false">
      <left/>
      <right/>
      <top/>
      <bottom/>
      <diagonal/>
    </border>
    <border diagonalUp="false" diagonalDown="false">
      <left style="medium"/>
      <right style="medium"/>
      <top style="medium"/>
      <bottom style="medium"/>
      <diagonal/>
    </border>
    <border diagonalUp="false" diagonalDown="false">
      <left/>
      <right/>
      <top style="medium"/>
      <bottom style="medium"/>
      <diagonal/>
    </border>
    <border diagonalUp="false" diagonalDown="false">
      <left style="thin"/>
      <right style="medium"/>
      <top style="medium"/>
      <bottom style="medium"/>
      <diagonal/>
    </border>
    <border diagonalUp="false" diagonalDown="false">
      <left style="medium"/>
      <right/>
      <top style="medium"/>
      <bottom style="medium"/>
      <diagonal/>
    </border>
    <border diagonalUp="false" diagonalDown="false">
      <left style="thin"/>
      <right style="thin"/>
      <top style="medium"/>
      <bottom style="medium"/>
      <diagonal/>
    </border>
    <border diagonalUp="false" diagonalDown="false">
      <left/>
      <right style="thin"/>
      <top style="medium"/>
      <bottom style="medium"/>
      <diagonal/>
    </border>
    <border diagonalUp="false" diagonalDown="false">
      <left/>
      <right style="medium"/>
      <top style="medium"/>
      <bottom style="medium"/>
      <diagonal/>
    </border>
    <border diagonalUp="false" diagonalDown="false">
      <left style="medium"/>
      <right style="medium"/>
      <top/>
      <bottom style="medium"/>
      <diagonal/>
    </border>
    <border diagonalUp="false" diagonalDown="false">
      <left style="medium"/>
      <right/>
      <top/>
      <bottom style="medium"/>
      <diagonal/>
    </border>
    <border diagonalUp="false" diagonalDown="false">
      <left style="thin"/>
      <right/>
      <top/>
      <bottom style="medium"/>
      <diagonal/>
    </border>
    <border diagonalUp="false" diagonalDown="false">
      <left style="thin"/>
      <right style="thin"/>
      <top/>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thin"/>
      <right style="medium"/>
      <top/>
      <bottom style="medium"/>
      <diagonal/>
    </border>
    <border diagonalUp="false" diagonalDown="false">
      <left style="medium"/>
      <right style="medium"/>
      <top/>
      <bottom/>
      <diagonal/>
    </border>
    <border diagonalUp="false" diagonalDown="false">
      <left style="thin"/>
      <right/>
      <top style="medium"/>
      <bottom style="medium"/>
      <diagonal/>
    </border>
    <border diagonalUp="false" diagonalDown="false">
      <left style="medium"/>
      <right style="medium"/>
      <top style="medium"/>
      <bottom/>
      <diagonal/>
    </border>
    <border diagonalUp="false" diagonalDown="false">
      <left style="medium"/>
      <right/>
      <top/>
      <bottom style="thin"/>
      <diagonal/>
    </border>
    <border diagonalUp="false" diagonalDown="false">
      <left style="medium"/>
      <right style="medium"/>
      <top style="medium"/>
      <bottom style="thin"/>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right/>
      <top style="medium"/>
      <bottom/>
      <diagonal/>
    </border>
    <border diagonalUp="false" diagonalDown="false">
      <left/>
      <right/>
      <top style="medium"/>
      <bottom style="thin"/>
      <diagonal/>
    </border>
    <border diagonalUp="false" diagonalDown="false">
      <left style="medium"/>
      <right/>
      <top style="thin"/>
      <bottom style="thin"/>
      <diagonal/>
    </border>
    <border diagonalUp="false" diagonalDown="false">
      <left/>
      <right/>
      <top style="thin"/>
      <bottom style="thin"/>
      <diagonal/>
    </border>
    <border diagonalUp="false" diagonalDown="false">
      <left/>
      <right style="medium"/>
      <top style="thin"/>
      <bottom style="thin"/>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style="medium"/>
      <right style="medium"/>
      <top style="thin"/>
      <bottom style="thin"/>
      <diagonal/>
    </border>
    <border diagonalUp="false" diagonalDown="false">
      <left style="medium"/>
      <right style="medium"/>
      <top style="thin"/>
      <bottom style="medium"/>
      <diagonal/>
    </border>
    <border diagonalUp="false" diagonalDown="false">
      <left style="medium"/>
      <right/>
      <top style="thin"/>
      <bottom style="medium"/>
      <diagonal/>
    </border>
    <border diagonalUp="false" diagonalDown="false">
      <left/>
      <right/>
      <top style="thin"/>
      <bottom style="medium"/>
      <diagonal/>
    </border>
    <border diagonalUp="false" diagonalDown="false">
      <left/>
      <right style="medium"/>
      <top style="thin"/>
      <bottom style="medium"/>
      <diagonal/>
    </border>
    <border diagonalUp="false" diagonalDown="false">
      <left style="thin"/>
      <right style="thin"/>
      <top style="thin"/>
      <bottom style="medium"/>
      <diagonal/>
    </border>
    <border diagonalUp="false" diagonalDown="false">
      <left style="medium"/>
      <right style="medium"/>
      <top style="thin"/>
      <bottom/>
      <diagonal/>
    </border>
    <border diagonalUp="false" diagonalDown="false">
      <left style="hair"/>
      <right/>
      <top/>
      <bottom/>
      <diagonal/>
    </border>
    <border diagonalUp="false" diagonalDown="false">
      <left style="thin"/>
      <right/>
      <top/>
      <bottom/>
      <diagonal/>
    </border>
    <border diagonalUp="false" diagonalDown="false">
      <left style="medium"/>
      <right/>
      <top style="medium"/>
      <bottom style="thin"/>
      <diagonal/>
    </border>
    <border diagonalUp="false" diagonalDown="false">
      <left style="thin"/>
      <right/>
      <top style="medium"/>
      <bottom style="thin"/>
      <diagonal/>
    </border>
    <border diagonalUp="false" diagonalDown="false">
      <left/>
      <right style="medium"/>
      <top style="medium"/>
      <bottom style="thin"/>
      <diagonal/>
    </border>
    <border diagonalUp="false" diagonalDown="false">
      <left style="medium"/>
      <right/>
      <top/>
      <bottom/>
      <diagonal/>
    </border>
    <border diagonalUp="false" diagonalDown="false">
      <left style="medium"/>
      <right/>
      <top style="thin"/>
      <bottom/>
      <diagonal/>
    </border>
    <border diagonalUp="false" diagonalDown="false">
      <left style="thin"/>
      <right style="thin"/>
      <top style="thin"/>
      <bottom/>
      <diagonal/>
    </border>
    <border diagonalUp="false" diagonalDown="false">
      <left/>
      <right/>
      <top style="thin"/>
      <bottom/>
      <diagonal/>
    </border>
    <border diagonalUp="false" diagonalDown="false">
      <left style="thin"/>
      <right/>
      <top style="thin"/>
      <bottom/>
      <diagonal/>
    </border>
    <border diagonalUp="false" diagonalDown="false">
      <left/>
      <right style="medium"/>
      <top style="thin"/>
      <bottom/>
      <diagonal/>
    </border>
    <border diagonalUp="false" diagonalDown="false">
      <left/>
      <right/>
      <top/>
      <bottom style="thin"/>
      <diagonal/>
    </border>
    <border diagonalUp="false" diagonalDown="false">
      <left style="thin"/>
      <right/>
      <top style="thin"/>
      <bottom style="thin"/>
      <diagonal/>
    </border>
    <border diagonalUp="false" diagonalDown="false">
      <left/>
      <right style="medium"/>
      <top/>
      <bottom style="thin"/>
      <diagonal/>
    </border>
    <border diagonalUp="false" diagonalDown="false">
      <left style="medium"/>
      <right style="medium"/>
      <top/>
      <bottom style="thin"/>
      <diagonal/>
    </border>
    <border diagonalUp="false" diagonalDown="false">
      <left style="thin"/>
      <right/>
      <top/>
      <bottom style="thin"/>
      <diagonal/>
    </border>
    <border diagonalUp="false" diagonalDown="false">
      <left style="thin"/>
      <right style="thin"/>
      <top/>
      <bottom/>
      <diagonal/>
    </border>
    <border diagonalUp="false" diagonalDown="false">
      <left style="thin"/>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cellStyleXfs>
  <cellXfs count="33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true"/>
    </xf>
    <xf numFmtId="164" fontId="0" fillId="0" borderId="0" xfId="0" applyFont="false" applyBorder="false" applyAlignment="false" applyProtection="true">
      <alignment horizontal="general" vertical="bottom" textRotation="0" wrapText="false" indent="0" shrinkToFit="false"/>
      <protection locked="true" hidden="tru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tru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5" fontId="5" fillId="0" borderId="0" xfId="0" applyFont="true" applyBorder="false" applyAlignment="true" applyProtection="true">
      <alignment horizontal="center" vertical="bottom" textRotation="0" wrapText="false" indent="0" shrinkToFit="false"/>
      <protection locked="true" hidden="false"/>
    </xf>
    <xf numFmtId="165" fontId="0" fillId="0" borderId="0" xfId="0" applyFont="false" applyBorder="false" applyAlignment="true" applyProtection="true">
      <alignment horizontal="center" vertical="bottom" textRotation="0" wrapText="false" indent="0" shrinkToFit="false"/>
      <protection locked="true" hidden="false"/>
    </xf>
    <xf numFmtId="165" fontId="5" fillId="0" borderId="0" xfId="0" applyFont="true" applyBorder="false" applyAlignment="true" applyProtection="true">
      <alignment horizontal="right" vertical="bottom" textRotation="0" wrapText="false" indent="0" shrinkToFit="false"/>
      <protection locked="true" hidden="false"/>
    </xf>
    <xf numFmtId="165" fontId="4" fillId="0" borderId="0" xfId="0" applyFont="true" applyBorder="false" applyAlignment="true" applyProtection="true">
      <alignment horizontal="center" vertical="bottom"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0" xfId="0" applyFont="true" applyBorder="true" applyAlignment="true" applyProtection="true">
      <alignment horizontal="general" vertical="bottom" textRotation="0" wrapText="false" indent="0" shrinkToFit="false"/>
      <protection locked="true" hidden="true"/>
    </xf>
    <xf numFmtId="164" fontId="4" fillId="2" borderId="0" xfId="0" applyFont="true" applyBorder="true" applyAlignment="true" applyProtection="true">
      <alignment horizontal="general" vertical="center" textRotation="0" wrapText="false" indent="0" shrinkToFit="false"/>
      <protection locked="true" hidden="true"/>
    </xf>
    <xf numFmtId="164" fontId="4" fillId="2" borderId="0" xfId="0" applyFont="true" applyBorder="true" applyAlignment="true" applyProtection="true">
      <alignment horizontal="center" vertical="center" textRotation="0" wrapText="false" indent="0" shrinkToFit="true"/>
      <protection locked="true" hidden="true"/>
    </xf>
    <xf numFmtId="164" fontId="4" fillId="2" borderId="0" xfId="0" applyFont="true" applyBorder="true" applyAlignment="true" applyProtection="true">
      <alignment horizontal="general" vertical="center" textRotation="0" wrapText="false" indent="0" shrinkToFit="false"/>
      <protection locked="true" hidden="true"/>
    </xf>
    <xf numFmtId="164" fontId="4" fillId="2" borderId="0" xfId="0" applyFont="true" applyBorder="true" applyAlignment="true" applyProtection="true">
      <alignment horizontal="general" vertical="center" textRotation="0" wrapText="false" indent="0" shrinkToFit="false"/>
      <protection locked="true" hidden="false"/>
    </xf>
    <xf numFmtId="164" fontId="4" fillId="2" borderId="0" xfId="0" applyFont="true" applyBorder="true" applyAlignment="true" applyProtection="true">
      <alignment horizontal="center" vertical="center" textRotation="0" wrapText="false" indent="0" shrinkToFit="false"/>
      <protection locked="true" hidden="true"/>
    </xf>
    <xf numFmtId="164" fontId="4" fillId="0" borderId="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general" vertical="center" textRotation="0" wrapText="false" indent="0" shrinkToFit="tru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general" vertical="center" textRotation="0" wrapText="true" indent="0" shrinkToFit="false"/>
      <protection locked="true" hidden="false"/>
    </xf>
    <xf numFmtId="165" fontId="5" fillId="0" borderId="0" xfId="0" applyFont="true" applyBorder="true" applyAlignment="true" applyProtection="true">
      <alignment horizontal="center" vertical="center" textRotation="0" wrapText="false" indent="0" shrinkToFit="false"/>
      <protection locked="true" hidden="false"/>
    </xf>
    <xf numFmtId="165" fontId="5" fillId="0" borderId="0" xfId="0" applyFont="true" applyBorder="true" applyAlignment="true" applyProtection="true">
      <alignment horizontal="right" vertical="center" textRotation="0" wrapText="false" indent="0" shrinkToFit="false"/>
      <protection locked="true" hidden="false"/>
    </xf>
    <xf numFmtId="165" fontId="4"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right" vertical="center" textRotation="0" wrapText="false" indent="0" shrinkToFit="false"/>
      <protection locked="true" hidden="false"/>
    </xf>
    <xf numFmtId="165" fontId="5" fillId="0" borderId="0" xfId="0" applyFont="true" applyBorder="true" applyAlignment="true" applyProtection="true">
      <alignment horizontal="general" vertical="center" textRotation="0" wrapText="false" indent="0" shrinkToFit="false"/>
      <protection locked="true" hidden="false"/>
    </xf>
    <xf numFmtId="165" fontId="6"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0" shrinkToFit="false"/>
      <protection locked="true" hidden="false"/>
    </xf>
    <xf numFmtId="164" fontId="4" fillId="3" borderId="1" xfId="0" applyFont="true" applyBorder="true" applyAlignment="true" applyProtection="true">
      <alignment horizontal="center" vertical="center" textRotation="0" wrapText="false" indent="0" shrinkToFit="false"/>
      <protection locked="true" hidden="true"/>
    </xf>
    <xf numFmtId="164" fontId="4" fillId="3" borderId="2" xfId="0" applyFont="true" applyBorder="true" applyAlignment="true" applyProtection="true">
      <alignment horizontal="center" vertical="center" textRotation="0" wrapText="false" indent="0" shrinkToFit="false"/>
      <protection locked="true" hidden="true"/>
    </xf>
    <xf numFmtId="164" fontId="4" fillId="3" borderId="3" xfId="0" applyFont="true" applyBorder="true" applyAlignment="true" applyProtection="true">
      <alignment horizontal="center" vertical="center" textRotation="0" wrapText="false" indent="0" shrinkToFit="true"/>
      <protection locked="true" hidden="true"/>
    </xf>
    <xf numFmtId="164" fontId="4" fillId="3" borderId="4" xfId="0" applyFont="true" applyBorder="true" applyAlignment="true" applyProtection="true">
      <alignment horizontal="center" vertical="center" textRotation="0" wrapText="false" indent="0" shrinkToFit="false"/>
      <protection locked="true" hidden="true"/>
    </xf>
    <xf numFmtId="164" fontId="4" fillId="3" borderId="5" xfId="0" applyFont="true" applyBorder="true" applyAlignment="true" applyProtection="true">
      <alignment horizontal="center" vertical="center" textRotation="0" wrapText="false" indent="0" shrinkToFit="false"/>
      <protection locked="true" hidden="true"/>
    </xf>
    <xf numFmtId="164" fontId="4" fillId="3" borderId="6" xfId="0" applyFont="true" applyBorder="true" applyAlignment="true" applyProtection="true">
      <alignment horizontal="center" vertical="center" textRotation="0" wrapText="false" indent="0" shrinkToFit="false"/>
      <protection locked="true" hidden="true"/>
    </xf>
    <xf numFmtId="164" fontId="4" fillId="3" borderId="7" xfId="0" applyFont="true" applyBorder="true" applyAlignment="true" applyProtection="true">
      <alignment horizontal="center" vertical="center" textRotation="0" wrapText="false" indent="0" shrinkToFit="false"/>
      <protection locked="true" hidden="true"/>
    </xf>
    <xf numFmtId="164" fontId="4" fillId="3" borderId="2" xfId="0" applyFont="true" applyBorder="true" applyAlignment="true" applyProtection="true">
      <alignment horizontal="general" vertical="center" textRotation="0" wrapText="false" indent="0" shrinkToFit="false"/>
      <protection locked="true" hidden="true"/>
    </xf>
    <xf numFmtId="164" fontId="7" fillId="3" borderId="1" xfId="0" applyFont="true" applyBorder="true" applyAlignment="true" applyProtection="true">
      <alignment horizontal="center" vertical="center" textRotation="0" wrapText="true" indent="0" shrinkToFit="false"/>
      <protection locked="true" hidden="true"/>
    </xf>
    <xf numFmtId="164" fontId="8" fillId="3" borderId="4" xfId="0" applyFont="true" applyBorder="true" applyAlignment="true" applyProtection="true">
      <alignment horizontal="center" vertical="center" textRotation="0" wrapText="false" indent="0" shrinkToFit="false"/>
      <protection locked="true" hidden="true"/>
    </xf>
    <xf numFmtId="164" fontId="5" fillId="3" borderId="2" xfId="0" applyFont="true" applyBorder="true" applyAlignment="true" applyProtection="true">
      <alignment horizontal="center" vertical="center" textRotation="0" wrapText="false" indent="0" shrinkToFit="false"/>
      <protection locked="true" hidden="true"/>
    </xf>
    <xf numFmtId="164" fontId="8" fillId="3" borderId="2" xfId="0" applyFont="true" applyBorder="true" applyAlignment="true" applyProtection="true">
      <alignment horizontal="center" vertical="center" textRotation="0" wrapText="false" indent="0" shrinkToFit="false"/>
      <protection locked="true" hidden="true"/>
    </xf>
    <xf numFmtId="164" fontId="9" fillId="3" borderId="2" xfId="0" applyFont="true" applyBorder="true" applyAlignment="true" applyProtection="true">
      <alignment horizontal="center" vertical="center" textRotation="0" wrapText="false" indent="0" shrinkToFit="false"/>
      <protection locked="true" hidden="true"/>
    </xf>
    <xf numFmtId="164" fontId="8" fillId="3" borderId="7" xfId="0" applyFont="true" applyBorder="true" applyAlignment="true" applyProtection="true">
      <alignment horizontal="center" vertical="center" textRotation="0" wrapText="false" indent="0" shrinkToFit="false"/>
      <protection locked="true" hidden="true"/>
    </xf>
    <xf numFmtId="164" fontId="10" fillId="3" borderId="1" xfId="0" applyFont="true" applyBorder="true" applyAlignment="true" applyProtection="true">
      <alignment horizontal="center" vertical="center" textRotation="0" wrapText="true" indent="0" shrinkToFit="false"/>
      <protection locked="true" hidden="true"/>
    </xf>
    <xf numFmtId="164" fontId="4" fillId="3" borderId="1" xfId="0" applyFont="true" applyBorder="true" applyAlignment="true" applyProtection="true">
      <alignment horizontal="center" vertical="center" textRotation="0" wrapText="true" indent="0" shrinkToFit="false"/>
      <protection locked="true" hidden="true"/>
    </xf>
    <xf numFmtId="164" fontId="4" fillId="2" borderId="0" xfId="0" applyFont="true" applyBorder="true" applyAlignment="true" applyProtection="true">
      <alignment horizontal="center" vertical="center" textRotation="0" wrapText="true" indent="0" shrinkToFit="false"/>
      <protection locked="true" hidden="true"/>
    </xf>
    <xf numFmtId="164" fontId="4" fillId="0" borderId="0" xfId="0" applyFont="true" applyBorder="true" applyAlignment="true" applyProtection="true">
      <alignment horizontal="center" vertical="center" textRotation="0" wrapText="tru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5" fillId="5" borderId="0" xfId="0" applyFont="true" applyBorder="false" applyAlignment="true" applyProtection="true">
      <alignment horizontal="center" vertical="center" textRotation="0" wrapText="false" indent="0" shrinkToFit="true"/>
      <protection locked="true" hidden="false"/>
    </xf>
    <xf numFmtId="164" fontId="5" fillId="5" borderId="0" xfId="0" applyFont="true" applyBorder="false" applyAlignment="true" applyProtection="true">
      <alignment horizontal="center" vertical="center" textRotation="0" wrapText="false" indent="0" shrinkToFit="false"/>
      <protection locked="true" hidden="false"/>
    </xf>
    <xf numFmtId="164" fontId="5" fillId="5" borderId="0" xfId="0" applyFont="true" applyBorder="false" applyAlignment="true" applyProtection="true">
      <alignment horizontal="center" vertical="center" textRotation="0" wrapText="true" indent="0" shrinkToFit="false"/>
      <protection locked="true" hidden="false"/>
    </xf>
    <xf numFmtId="165" fontId="5" fillId="5" borderId="0" xfId="0" applyFont="true" applyBorder="false" applyAlignment="true" applyProtection="true">
      <alignment horizontal="center" vertical="center" textRotation="0" wrapText="false" indent="0" shrinkToFit="false"/>
      <protection locked="true" hidden="false"/>
    </xf>
    <xf numFmtId="165" fontId="5" fillId="0" borderId="0" xfId="0" applyFont="true" applyBorder="false" applyAlignment="true" applyProtection="true">
      <alignment horizontal="center" vertical="center" textRotation="0" wrapText="false" indent="0" shrinkToFit="false"/>
      <protection locked="true" hidden="false"/>
    </xf>
    <xf numFmtId="165" fontId="0"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4" fillId="6" borderId="1" xfId="0" applyFont="true" applyBorder="true" applyAlignment="true" applyProtection="true">
      <alignment horizontal="center" vertical="center" textRotation="0" wrapText="false" indent="0" shrinkToFit="false"/>
      <protection locked="false" hidden="true"/>
    </xf>
    <xf numFmtId="164" fontId="6" fillId="7" borderId="4" xfId="0" applyFont="true" applyBorder="true" applyAlignment="true" applyProtection="true">
      <alignment horizontal="general" vertical="center" textRotation="0" wrapText="false" indent="0" shrinkToFit="true"/>
      <protection locked="false" hidden="false"/>
    </xf>
    <xf numFmtId="164" fontId="4" fillId="0" borderId="3" xfId="0" applyFont="true" applyBorder="true" applyAlignment="true" applyProtection="true">
      <alignment horizontal="center" vertical="center" textRotation="0" wrapText="false" indent="0" shrinkToFit="true"/>
      <protection locked="true" hidden="true"/>
    </xf>
    <xf numFmtId="164" fontId="6" fillId="4" borderId="4" xfId="0" applyFont="true" applyBorder="true" applyAlignment="true" applyProtection="true">
      <alignment horizontal="center" vertical="center" textRotation="0" wrapText="false" indent="0" shrinkToFit="false"/>
      <protection locked="true" hidden="true"/>
    </xf>
    <xf numFmtId="164" fontId="6" fillId="4" borderId="5" xfId="0" applyFont="true" applyBorder="true" applyAlignment="true" applyProtection="true">
      <alignment horizontal="center" vertical="center" textRotation="0" wrapText="false" indent="0" shrinkToFit="false"/>
      <protection locked="true" hidden="true"/>
    </xf>
    <xf numFmtId="164" fontId="6" fillId="4" borderId="6" xfId="0" applyFont="true" applyBorder="true" applyAlignment="true" applyProtection="true">
      <alignment horizontal="center" vertical="center" textRotation="0" wrapText="false" indent="0" shrinkToFit="false"/>
      <protection locked="true" hidden="true"/>
    </xf>
    <xf numFmtId="164" fontId="6" fillId="4" borderId="3" xfId="0" applyFont="true" applyBorder="true" applyAlignment="true" applyProtection="true">
      <alignment horizontal="center" vertical="center" textRotation="0" wrapText="false" indent="0" shrinkToFit="false"/>
      <protection locked="true" hidden="true"/>
    </xf>
    <xf numFmtId="164" fontId="10" fillId="2" borderId="4" xfId="0" applyFont="true" applyBorder="true" applyAlignment="true" applyProtection="true">
      <alignment horizontal="center" vertical="center" textRotation="0" wrapText="true" indent="0" shrinkToFit="true"/>
      <protection locked="true" hidden="true"/>
    </xf>
    <xf numFmtId="164" fontId="11" fillId="2" borderId="6" xfId="0" applyFont="true" applyBorder="true" applyAlignment="true" applyProtection="true">
      <alignment horizontal="center" vertical="center" textRotation="0" wrapText="true" indent="0" shrinkToFit="false"/>
      <protection locked="true" hidden="true"/>
    </xf>
    <xf numFmtId="164" fontId="12" fillId="0" borderId="7" xfId="0" applyFont="true" applyBorder="true" applyAlignment="true" applyProtection="true">
      <alignment horizontal="center" vertical="center" textRotation="0" wrapText="false" indent="0" shrinkToFit="false"/>
      <protection locked="true" hidden="true"/>
    </xf>
    <xf numFmtId="164" fontId="13" fillId="6" borderId="8" xfId="0" applyFont="true" applyBorder="true" applyAlignment="true" applyProtection="true">
      <alignment horizontal="center" vertical="center" textRotation="0" wrapText="false" indent="0" shrinkToFit="false"/>
      <protection locked="false" hidden="false"/>
    </xf>
    <xf numFmtId="164" fontId="5" fillId="8" borderId="9" xfId="0" applyFont="true" applyBorder="true" applyAlignment="true" applyProtection="true">
      <alignment horizontal="center" vertical="center" textRotation="0" wrapText="false" indent="0" shrinkToFit="true"/>
      <protection locked="false" hidden="false"/>
    </xf>
    <xf numFmtId="164" fontId="5" fillId="8" borderId="10" xfId="0" applyFont="true" applyBorder="true" applyAlignment="true" applyProtection="true">
      <alignment horizontal="center" vertical="center" textRotation="0" wrapText="false" indent="0" shrinkToFit="true"/>
      <protection locked="false" hidden="false"/>
    </xf>
    <xf numFmtId="164" fontId="5" fillId="8" borderId="11" xfId="0" applyFont="true" applyBorder="true" applyAlignment="true" applyProtection="true">
      <alignment horizontal="center" vertical="center" textRotation="0" wrapText="false" indent="0" shrinkToFit="true"/>
      <protection locked="false" hidden="false"/>
    </xf>
    <xf numFmtId="164" fontId="5" fillId="8" borderId="12" xfId="0" applyFont="true" applyBorder="true" applyAlignment="true" applyProtection="true">
      <alignment horizontal="center" vertical="center" textRotation="0" wrapText="false" indent="0" shrinkToFit="true"/>
      <protection locked="false" hidden="false"/>
    </xf>
    <xf numFmtId="164" fontId="4" fillId="7" borderId="13" xfId="0" applyFont="true" applyBorder="true" applyAlignment="true" applyProtection="true">
      <alignment horizontal="center" vertical="center" textRotation="0" wrapText="false" indent="0" shrinkToFit="true"/>
      <protection locked="false" hidden="false"/>
    </xf>
    <xf numFmtId="164" fontId="4" fillId="7" borderId="11" xfId="0" applyFont="true" applyBorder="true" applyAlignment="true" applyProtection="true">
      <alignment horizontal="center" vertical="center" textRotation="0" wrapText="false" indent="0" shrinkToFit="true"/>
      <protection locked="false" hidden="false"/>
    </xf>
    <xf numFmtId="164" fontId="5" fillId="8" borderId="13" xfId="0" applyFont="true" applyBorder="true" applyAlignment="true" applyProtection="true">
      <alignment horizontal="center" vertical="center" textRotation="0" wrapText="false" indent="0" shrinkToFit="true"/>
      <protection locked="false" hidden="false"/>
    </xf>
    <xf numFmtId="164" fontId="4" fillId="7" borderId="14" xfId="0" applyFont="true" applyBorder="true" applyAlignment="true" applyProtection="true">
      <alignment horizontal="center" vertical="center" textRotation="0" wrapText="false" indent="0" shrinkToFit="true"/>
      <protection locked="false" hidden="false"/>
    </xf>
    <xf numFmtId="164" fontId="4" fillId="4" borderId="8" xfId="0" applyFont="true" applyBorder="true" applyAlignment="true" applyProtection="true">
      <alignment horizontal="center" vertical="center" textRotation="0" wrapText="false" indent="0" shrinkToFit="true"/>
      <protection locked="true" hidden="true"/>
    </xf>
    <xf numFmtId="165" fontId="4" fillId="4" borderId="8" xfId="0" applyFont="true" applyBorder="true" applyAlignment="true" applyProtection="true">
      <alignment horizontal="right" vertical="center" textRotation="0" wrapText="false" indent="0" shrinkToFit="true"/>
      <protection locked="true" hidden="true"/>
    </xf>
    <xf numFmtId="166" fontId="10" fillId="7" borderId="8" xfId="0" applyFont="true" applyBorder="true" applyAlignment="true" applyProtection="true">
      <alignment horizontal="right" vertical="center" textRotation="0" wrapText="false" indent="0" shrinkToFit="true"/>
      <protection locked="false" hidden="false"/>
    </xf>
    <xf numFmtId="164" fontId="10" fillId="7" borderId="1" xfId="0" applyFont="true" applyBorder="true" applyAlignment="true" applyProtection="true">
      <alignment horizontal="right" vertical="center" textRotation="0" wrapText="false" indent="0" shrinkToFit="true"/>
      <protection locked="false" hidden="false"/>
    </xf>
    <xf numFmtId="164" fontId="4" fillId="2" borderId="1" xfId="0" applyFont="true" applyBorder="true" applyAlignment="true" applyProtection="true">
      <alignment horizontal="center" vertical="center" textRotation="0" wrapText="false" indent="0" shrinkToFit="true"/>
      <protection locked="true" hidden="true"/>
    </xf>
    <xf numFmtId="164" fontId="4" fillId="7" borderId="1" xfId="0" applyFont="true" applyBorder="true" applyAlignment="true" applyProtection="true">
      <alignment horizontal="center" vertical="center" textRotation="0" wrapText="false" indent="0" shrinkToFit="true"/>
      <protection locked="false" hidden="false"/>
    </xf>
    <xf numFmtId="165" fontId="4" fillId="2" borderId="0" xfId="0" applyFont="true" applyBorder="true" applyAlignment="true" applyProtection="true">
      <alignment horizontal="right" vertical="center" textRotation="0" wrapText="false" indent="0" shrinkToFit="true"/>
      <protection locked="true" hidden="true"/>
    </xf>
    <xf numFmtId="165" fontId="4" fillId="0" borderId="0" xfId="0" applyFont="true" applyBorder="true" applyAlignment="true" applyProtection="true">
      <alignment horizontal="center" vertical="center" textRotation="0" wrapText="false" indent="0" shrinkToFit="true"/>
      <protection locked="false" hidden="false"/>
    </xf>
    <xf numFmtId="164" fontId="4" fillId="0" borderId="0" xfId="0" applyFont="true" applyBorder="true" applyAlignment="true" applyProtection="true">
      <alignment horizontal="general" vertical="center" textRotation="0" wrapText="false" indent="0" shrinkToFit="false"/>
      <protection locked="false" hidden="false"/>
    </xf>
    <xf numFmtId="167" fontId="4"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tru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xf numFmtId="164" fontId="4" fillId="6" borderId="15" xfId="0" applyFont="true" applyBorder="true" applyAlignment="true" applyProtection="true">
      <alignment horizontal="center" vertical="center" textRotation="0" wrapText="false" indent="0" shrinkToFit="false"/>
      <protection locked="false" hidden="true"/>
    </xf>
    <xf numFmtId="164" fontId="13" fillId="6" borderId="1" xfId="0" applyFont="true" applyBorder="true" applyAlignment="true" applyProtection="true">
      <alignment horizontal="center" vertical="center" textRotation="0" wrapText="false" indent="0" shrinkToFit="false"/>
      <protection locked="false" hidden="false"/>
    </xf>
    <xf numFmtId="164" fontId="5" fillId="8" borderId="4" xfId="0" applyFont="true" applyBorder="true" applyAlignment="true" applyProtection="true">
      <alignment horizontal="center" vertical="center" textRotation="0" wrapText="false" indent="0" shrinkToFit="true"/>
      <protection locked="false" hidden="false"/>
    </xf>
    <xf numFmtId="164" fontId="5" fillId="8" borderId="16" xfId="0" applyFont="true" applyBorder="true" applyAlignment="true" applyProtection="true">
      <alignment horizontal="center" vertical="center" textRotation="0" wrapText="false" indent="0" shrinkToFit="true"/>
      <protection locked="false" hidden="false"/>
    </xf>
    <xf numFmtId="164" fontId="5" fillId="8" borderId="5" xfId="0" applyFont="true" applyBorder="true" applyAlignment="true" applyProtection="true">
      <alignment horizontal="center" vertical="center" textRotation="0" wrapText="false" indent="0" shrinkToFit="true"/>
      <protection locked="false" hidden="false"/>
    </xf>
    <xf numFmtId="164" fontId="5" fillId="8" borderId="7" xfId="0" applyFont="true" applyBorder="true" applyAlignment="true" applyProtection="true">
      <alignment horizontal="center" vertical="center" textRotation="0" wrapText="false" indent="0" shrinkToFit="true"/>
      <protection locked="false" hidden="false"/>
    </xf>
    <xf numFmtId="164" fontId="4" fillId="7" borderId="2" xfId="0" applyFont="true" applyBorder="true" applyAlignment="true" applyProtection="true">
      <alignment horizontal="center" vertical="center" textRotation="0" wrapText="false" indent="0" shrinkToFit="true"/>
      <protection locked="false" hidden="false"/>
    </xf>
    <xf numFmtId="164" fontId="4" fillId="7" borderId="5" xfId="0" applyFont="true" applyBorder="true" applyAlignment="true" applyProtection="true">
      <alignment horizontal="center" vertical="center" textRotation="0" wrapText="false" indent="0" shrinkToFit="true"/>
      <protection locked="false" hidden="false"/>
    </xf>
    <xf numFmtId="164" fontId="5" fillId="8" borderId="2" xfId="0" applyFont="true" applyBorder="true" applyAlignment="true" applyProtection="true">
      <alignment horizontal="center" vertical="center" textRotation="0" wrapText="false" indent="0" shrinkToFit="true"/>
      <protection locked="false" hidden="false"/>
    </xf>
    <xf numFmtId="164" fontId="4" fillId="7" borderId="3" xfId="0" applyFont="true" applyBorder="true" applyAlignment="true" applyProtection="true">
      <alignment horizontal="center" vertical="center" textRotation="0" wrapText="false" indent="0" shrinkToFit="true"/>
      <protection locked="false" hidden="false"/>
    </xf>
    <xf numFmtId="165" fontId="4"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center" vertical="center" textRotation="0" wrapText="false" indent="0" shrinkToFit="tru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4" fillId="3" borderId="17" xfId="0" applyFont="true" applyBorder="true" applyAlignment="true" applyProtection="true">
      <alignment horizontal="center" vertical="center" textRotation="0" wrapText="false" indent="0" shrinkToFit="false"/>
      <protection locked="true" hidden="true"/>
    </xf>
    <xf numFmtId="164" fontId="6" fillId="7" borderId="1" xfId="0" applyFont="true" applyBorder="true" applyAlignment="true" applyProtection="true">
      <alignment horizontal="general" vertical="center" textRotation="0" wrapText="true" indent="0" shrinkToFit="true"/>
      <protection locked="false" hidden="false"/>
    </xf>
    <xf numFmtId="164" fontId="5" fillId="3" borderId="4" xfId="0" applyFont="true" applyBorder="true" applyAlignment="true" applyProtection="true">
      <alignment horizontal="center" vertical="center" textRotation="0" wrapText="false" indent="0" shrinkToFit="false"/>
      <protection locked="true" hidden="true"/>
    </xf>
    <xf numFmtId="164" fontId="10" fillId="3" borderId="7" xfId="0" applyFont="true" applyBorder="true" applyAlignment="true" applyProtection="true">
      <alignment horizontal="center" vertical="center" textRotation="0" wrapText="false" indent="0" shrinkToFit="true"/>
      <protection locked="true" hidden="true"/>
    </xf>
    <xf numFmtId="164" fontId="4" fillId="3" borderId="4" xfId="0" applyFont="true" applyBorder="true" applyAlignment="true" applyProtection="true">
      <alignment horizontal="right" vertical="center" textRotation="0" wrapText="false" indent="0" shrinkToFit="true"/>
      <protection locked="true" hidden="true"/>
    </xf>
    <xf numFmtId="164" fontId="4" fillId="3" borderId="2" xfId="0" applyFont="true" applyBorder="true" applyAlignment="true" applyProtection="true">
      <alignment horizontal="general" vertical="center" textRotation="0" wrapText="false" indent="0" shrinkToFit="true"/>
      <protection locked="true" hidden="true"/>
    </xf>
    <xf numFmtId="164" fontId="14" fillId="3" borderId="4" xfId="0" applyFont="true" applyBorder="true" applyAlignment="true" applyProtection="true">
      <alignment horizontal="general" vertical="center" textRotation="0" wrapText="false" indent="0" shrinkToFit="false"/>
      <protection locked="true" hidden="true"/>
    </xf>
    <xf numFmtId="164" fontId="14" fillId="3" borderId="2" xfId="0" applyFont="true" applyBorder="true" applyAlignment="true" applyProtection="true">
      <alignment horizontal="general" vertical="center" textRotation="0" wrapText="false" indent="0" shrinkToFit="false"/>
      <protection locked="true" hidden="true"/>
    </xf>
    <xf numFmtId="164" fontId="15" fillId="3" borderId="2" xfId="0" applyFont="true" applyBorder="true" applyAlignment="true" applyProtection="true">
      <alignment horizontal="left" vertical="center" textRotation="0" wrapText="false" indent="0" shrinkToFit="false"/>
      <protection locked="true" hidden="true"/>
    </xf>
    <xf numFmtId="164" fontId="16" fillId="3" borderId="2" xfId="0" applyFont="true" applyBorder="true" applyAlignment="true" applyProtection="true">
      <alignment horizontal="center" vertical="center" textRotation="0" wrapText="false" indent="0" shrinkToFit="false"/>
      <protection locked="true" hidden="true"/>
    </xf>
    <xf numFmtId="164" fontId="15" fillId="3" borderId="2" xfId="0" applyFont="true" applyBorder="true" applyAlignment="true" applyProtection="true">
      <alignment horizontal="right" vertical="center" textRotation="0" wrapText="false" indent="0" shrinkToFit="false"/>
      <protection locked="true" hidden="true"/>
    </xf>
    <xf numFmtId="165" fontId="14" fillId="3" borderId="7" xfId="0" applyFont="true" applyBorder="true" applyAlignment="true" applyProtection="true">
      <alignment horizontal="right" vertical="center" textRotation="0" wrapText="false" indent="0" shrinkToFit="true"/>
      <protection locked="true" hidden="true"/>
    </xf>
    <xf numFmtId="164" fontId="4" fillId="3" borderId="15" xfId="0" applyFont="true" applyBorder="true" applyAlignment="true" applyProtection="true">
      <alignment horizontal="center" vertical="center" textRotation="0" wrapText="false" indent="0" shrinkToFit="false"/>
      <protection locked="true" hidden="true"/>
    </xf>
    <xf numFmtId="164" fontId="4" fillId="3" borderId="18" xfId="0" applyFont="true" applyBorder="true" applyAlignment="true" applyProtection="true">
      <alignment horizontal="center" vertical="center" textRotation="0" wrapText="false" indent="0" shrinkToFit="false"/>
      <protection locked="true" hidden="true"/>
    </xf>
    <xf numFmtId="164" fontId="17" fillId="7" borderId="19" xfId="0" applyFont="true" applyBorder="true" applyAlignment="true" applyProtection="true">
      <alignment horizontal="center" vertical="center" textRotation="0" wrapText="false" indent="0" shrinkToFit="false"/>
      <protection locked="false" hidden="false"/>
    </xf>
    <xf numFmtId="164" fontId="4" fillId="3" borderId="20" xfId="0" applyFont="true" applyBorder="true" applyAlignment="true" applyProtection="true">
      <alignment horizontal="center" vertical="center" textRotation="0" wrapText="false" indent="0" shrinkToFit="true"/>
      <protection locked="true" hidden="true"/>
    </xf>
    <xf numFmtId="164" fontId="4" fillId="7" borderId="21" xfId="0" applyFont="true" applyBorder="true" applyAlignment="true" applyProtection="true">
      <alignment horizontal="center" vertical="center" textRotation="0" wrapText="false" indent="0" shrinkToFit="true"/>
      <protection locked="false" hidden="false"/>
    </xf>
    <xf numFmtId="164" fontId="4" fillId="3" borderId="22" xfId="0" applyFont="true" applyBorder="true" applyAlignment="true" applyProtection="true">
      <alignment horizontal="right" vertical="center" textRotation="0" wrapText="false" indent="0" shrinkToFit="false"/>
      <protection locked="true" hidden="true"/>
    </xf>
    <xf numFmtId="165" fontId="10" fillId="3" borderId="23" xfId="0" applyFont="true" applyBorder="true" applyAlignment="true" applyProtection="true">
      <alignment horizontal="right" vertical="center" textRotation="0" wrapText="false" indent="0" shrinkToFit="false"/>
      <protection locked="true" hidden="true"/>
    </xf>
    <xf numFmtId="165" fontId="10" fillId="3" borderId="23" xfId="0" applyFont="true" applyBorder="true" applyAlignment="true" applyProtection="true">
      <alignment horizontal="general" vertical="center" textRotation="0" wrapText="false" indent="0" shrinkToFit="false"/>
      <protection locked="true" hidden="true"/>
    </xf>
    <xf numFmtId="165" fontId="4" fillId="4" borderId="19" xfId="0" applyFont="true" applyBorder="true" applyAlignment="true" applyProtection="true">
      <alignment horizontal="right" vertical="center" textRotation="0" wrapText="false" indent="0" shrinkToFit="true"/>
      <protection locked="true" hidden="true"/>
    </xf>
    <xf numFmtId="164" fontId="4" fillId="2" borderId="0" xfId="0" applyFont="true" applyBorder="true" applyAlignment="true" applyProtection="true">
      <alignment horizontal="center" vertical="center" textRotation="0" wrapText="false" indent="0" shrinkToFit="true"/>
      <protection locked="true" hidden="true"/>
    </xf>
    <xf numFmtId="164" fontId="4" fillId="3" borderId="24" xfId="0" applyFont="true" applyBorder="true" applyAlignment="true" applyProtection="true">
      <alignment horizontal="center" vertical="center" textRotation="0" wrapText="false" indent="0" shrinkToFit="false"/>
      <protection locked="true" hidden="true"/>
    </xf>
    <xf numFmtId="164" fontId="4" fillId="4" borderId="24" xfId="0" applyFont="true" applyBorder="true" applyAlignment="true" applyProtection="true">
      <alignment horizontal="general" vertical="center" textRotation="0" wrapText="false" indent="0" shrinkToFit="false"/>
      <protection locked="true" hidden="true"/>
    </xf>
    <xf numFmtId="164" fontId="4" fillId="4" borderId="25" xfId="0" applyFont="true" applyBorder="true" applyAlignment="true" applyProtection="true">
      <alignment horizontal="general" vertical="center" textRotation="0" wrapText="false" indent="0" shrinkToFit="false"/>
      <protection locked="true" hidden="true"/>
    </xf>
    <xf numFmtId="164" fontId="4" fillId="4" borderId="26" xfId="0" applyFont="true" applyBorder="true" applyAlignment="true" applyProtection="true">
      <alignment horizontal="general" vertical="center" textRotation="0" wrapText="false" indent="0" shrinkToFit="false"/>
      <protection locked="true" hidden="true"/>
    </xf>
    <xf numFmtId="164" fontId="4" fillId="3" borderId="27" xfId="0" applyFont="true" applyBorder="true" applyAlignment="true" applyProtection="true">
      <alignment horizontal="center" vertical="center" textRotation="0" wrapText="false" indent="0" shrinkToFit="true"/>
      <protection locked="true" hidden="true"/>
    </xf>
    <xf numFmtId="164" fontId="4" fillId="7" borderId="28" xfId="0" applyFont="true" applyBorder="true" applyAlignment="true" applyProtection="true">
      <alignment horizontal="center" vertical="center" textRotation="0" wrapText="false" indent="0" shrinkToFit="true"/>
      <protection locked="false" hidden="false"/>
    </xf>
    <xf numFmtId="164" fontId="4" fillId="3" borderId="25" xfId="0" applyFont="true" applyBorder="true" applyAlignment="true" applyProtection="true">
      <alignment horizontal="right" vertical="center" textRotation="0" wrapText="false" indent="0" shrinkToFit="false"/>
      <protection locked="true" hidden="true"/>
    </xf>
    <xf numFmtId="165" fontId="10" fillId="3" borderId="25" xfId="0" applyFont="true" applyBorder="true" applyAlignment="true" applyProtection="true">
      <alignment horizontal="right" vertical="center" textRotation="0" wrapText="false" indent="0" shrinkToFit="false"/>
      <protection locked="true" hidden="true"/>
    </xf>
    <xf numFmtId="164" fontId="10" fillId="3" borderId="25" xfId="0" applyFont="true" applyBorder="true" applyAlignment="true" applyProtection="true">
      <alignment horizontal="general" vertical="center" textRotation="0" wrapText="false" indent="0" shrinkToFit="false"/>
      <protection locked="true" hidden="true"/>
    </xf>
    <xf numFmtId="165" fontId="4" fillId="4" borderId="29" xfId="0" applyFont="true" applyBorder="true" applyAlignment="true" applyProtection="true">
      <alignment horizontal="right" vertical="center" textRotation="0" wrapText="false" indent="0" shrinkToFit="true"/>
      <protection locked="true" hidden="true"/>
    </xf>
    <xf numFmtId="164" fontId="10" fillId="2" borderId="0" xfId="0" applyFont="true" applyBorder="true" applyAlignment="true" applyProtection="true">
      <alignment horizontal="general" vertical="center" textRotation="0" wrapText="false" indent="0" shrinkToFit="false"/>
      <protection locked="true" hidden="true"/>
    </xf>
    <xf numFmtId="164" fontId="4" fillId="0" borderId="0" xfId="0" applyFont="true" applyBorder="true" applyAlignment="true" applyProtection="true">
      <alignment horizontal="general" vertical="center" textRotation="0" wrapText="false" indent="0" shrinkToFit="false"/>
      <protection locked="false" hidden="false"/>
    </xf>
    <xf numFmtId="164" fontId="4" fillId="7" borderId="29" xfId="0" applyFont="true" applyBorder="true" applyAlignment="true" applyProtection="true">
      <alignment horizontal="left" vertical="center" textRotation="0" wrapText="false" indent="0" shrinkToFit="false"/>
      <protection locked="false" hidden="false"/>
    </xf>
    <xf numFmtId="165" fontId="4" fillId="4" borderId="24" xfId="0" applyFont="true" applyBorder="true" applyAlignment="true" applyProtection="true">
      <alignment horizontal="right" vertical="center" textRotation="0" wrapText="false" indent="0" shrinkToFit="false"/>
      <protection locked="true" hidden="true"/>
    </xf>
    <xf numFmtId="165" fontId="4" fillId="4" borderId="25" xfId="0" applyFont="true" applyBorder="true" applyAlignment="true" applyProtection="true">
      <alignment horizontal="left" vertical="center" textRotation="0" wrapText="false" indent="0" shrinkToFit="false"/>
      <protection locked="true" hidden="true"/>
    </xf>
    <xf numFmtId="165" fontId="4" fillId="4" borderId="26" xfId="0" applyFont="true" applyBorder="true" applyAlignment="true" applyProtection="true">
      <alignment horizontal="left" vertical="center" textRotation="0" wrapText="false" indent="0" shrinkToFit="false"/>
      <protection locked="true" hidden="true"/>
    </xf>
    <xf numFmtId="164" fontId="4" fillId="3" borderId="30" xfId="0" applyFont="true" applyBorder="true" applyAlignment="true" applyProtection="true">
      <alignment horizontal="center" vertical="center" textRotation="0" wrapText="false" indent="0" shrinkToFit="false"/>
      <protection locked="true" hidden="true"/>
    </xf>
    <xf numFmtId="165" fontId="4" fillId="7" borderId="31" xfId="0" applyFont="true" applyBorder="true" applyAlignment="true" applyProtection="true">
      <alignment horizontal="right" vertical="center" textRotation="0" wrapText="false" indent="0" shrinkToFit="false"/>
      <protection locked="false" hidden="false"/>
    </xf>
    <xf numFmtId="165" fontId="4" fillId="2" borderId="32" xfId="0" applyFont="true" applyBorder="true" applyAlignment="true" applyProtection="true">
      <alignment horizontal="general" vertical="center" textRotation="0" wrapText="false" indent="0" shrinkToFit="false"/>
      <protection locked="true" hidden="true"/>
    </xf>
    <xf numFmtId="165" fontId="4" fillId="2" borderId="33" xfId="0" applyFont="true" applyBorder="true" applyAlignment="true" applyProtection="true">
      <alignment horizontal="center" vertical="center" textRotation="0" wrapText="false" indent="0" shrinkToFit="false"/>
      <protection locked="true" hidden="true"/>
    </xf>
    <xf numFmtId="164" fontId="4" fillId="3" borderId="32" xfId="0" applyFont="true" applyBorder="true" applyAlignment="true" applyProtection="true">
      <alignment horizontal="center" vertical="center" textRotation="0" wrapText="false" indent="0" shrinkToFit="true"/>
      <protection locked="true" hidden="true"/>
    </xf>
    <xf numFmtId="164" fontId="4" fillId="7" borderId="34" xfId="0" applyFont="true" applyBorder="true" applyAlignment="true" applyProtection="true">
      <alignment horizontal="center" vertical="center" textRotation="0" wrapText="false" indent="0" shrinkToFit="true"/>
      <protection locked="false" hidden="false"/>
    </xf>
    <xf numFmtId="165" fontId="4" fillId="4" borderId="35" xfId="0" applyFont="true" applyBorder="true" applyAlignment="true" applyProtection="true">
      <alignment horizontal="right" vertical="center" textRotation="0" wrapText="false" indent="0" shrinkToFit="true"/>
      <protection locked="true" hidden="true"/>
    </xf>
    <xf numFmtId="164" fontId="4" fillId="3" borderId="8" xfId="0" applyFont="true" applyBorder="true" applyAlignment="true" applyProtection="true">
      <alignment horizontal="center" vertical="center" textRotation="0" wrapText="false" indent="0" shrinkToFit="false"/>
      <protection locked="true" hidden="true"/>
    </xf>
    <xf numFmtId="164" fontId="16" fillId="3" borderId="9" xfId="0" applyFont="true" applyBorder="true" applyAlignment="true" applyProtection="true">
      <alignment horizontal="general" vertical="bottom" textRotation="0" wrapText="false" indent="0" shrinkToFit="false"/>
      <protection locked="true" hidden="true"/>
    </xf>
    <xf numFmtId="164" fontId="4" fillId="3" borderId="13" xfId="0" applyFont="true" applyBorder="true" applyAlignment="true" applyProtection="true">
      <alignment horizontal="general" vertical="center" textRotation="0" wrapText="false" indent="0" shrinkToFit="false"/>
      <protection locked="true" hidden="true"/>
    </xf>
    <xf numFmtId="164" fontId="18" fillId="3" borderId="13" xfId="0" applyFont="true" applyBorder="true" applyAlignment="true" applyProtection="true">
      <alignment horizontal="right" vertical="bottom" textRotation="0" wrapText="false" indent="0" shrinkToFit="false"/>
      <protection locked="true" hidden="true"/>
    </xf>
    <xf numFmtId="164" fontId="19" fillId="3" borderId="13" xfId="20" applyFont="true" applyBorder="true" applyAlignment="true" applyProtection="true">
      <alignment horizontal="general" vertical="bottom" textRotation="0" wrapText="false" indent="0" shrinkToFit="false"/>
      <protection locked="true" hidden="true"/>
    </xf>
    <xf numFmtId="164" fontId="14" fillId="3" borderId="2" xfId="0" applyFont="true" applyBorder="true" applyAlignment="true" applyProtection="true">
      <alignment horizontal="center" vertical="center" textRotation="0" wrapText="false" indent="0" shrinkToFit="true"/>
      <protection locked="true" hidden="true"/>
    </xf>
    <xf numFmtId="164" fontId="14" fillId="3" borderId="2" xfId="0" applyFont="true" applyBorder="true" applyAlignment="true" applyProtection="true">
      <alignment horizontal="center" vertical="center" textRotation="0" wrapText="false" indent="0" shrinkToFit="false"/>
      <protection locked="true" hidden="true"/>
    </xf>
    <xf numFmtId="164" fontId="4" fillId="2" borderId="0" xfId="0" applyFont="true" applyBorder="true" applyAlignment="true" applyProtection="true">
      <alignment horizontal="center" vertical="center" textRotation="0" wrapText="false" indent="0" shrinkToFit="true"/>
      <protection locked="false" hidden="false"/>
    </xf>
    <xf numFmtId="164" fontId="4" fillId="2" borderId="22" xfId="0" applyFont="true" applyBorder="true" applyAlignment="true" applyProtection="true">
      <alignment horizontal="center" vertical="center" textRotation="0" wrapText="false" indent="0" shrinkToFit="false"/>
      <protection locked="true" hidden="true"/>
    </xf>
    <xf numFmtId="165" fontId="4" fillId="2" borderId="22" xfId="0" applyFont="true" applyBorder="true" applyAlignment="true" applyProtection="true">
      <alignment horizontal="right" vertical="center" textRotation="0" wrapText="false" indent="0" shrinkToFit="false"/>
      <protection locked="false" hidden="false"/>
    </xf>
    <xf numFmtId="165" fontId="4" fillId="2" borderId="22" xfId="0" applyFont="true" applyBorder="true" applyAlignment="true" applyProtection="true">
      <alignment horizontal="general" vertical="center" textRotation="0" wrapText="false" indent="0" shrinkToFit="false"/>
      <protection locked="true" hidden="true"/>
    </xf>
    <xf numFmtId="165" fontId="4" fillId="2" borderId="22" xfId="0" applyFont="true" applyBorder="true" applyAlignment="true" applyProtection="true">
      <alignment horizontal="center" vertical="center" textRotation="0" wrapText="false" indent="0" shrinkToFit="false"/>
      <protection locked="true" hidden="true"/>
    </xf>
    <xf numFmtId="164" fontId="14" fillId="2" borderId="22" xfId="0" applyFont="true" applyBorder="true" applyAlignment="true" applyProtection="true">
      <alignment horizontal="center" vertical="center" textRotation="0" wrapText="false" indent="0" shrinkToFit="true"/>
      <protection locked="true" hidden="true"/>
    </xf>
    <xf numFmtId="164" fontId="14" fillId="2" borderId="22" xfId="0" applyFont="true" applyBorder="true" applyAlignment="true" applyProtection="true">
      <alignment horizontal="center" vertical="center" textRotation="0" wrapText="false" indent="0" shrinkToFit="false"/>
      <protection locked="true" hidden="true"/>
    </xf>
    <xf numFmtId="164" fontId="15" fillId="2" borderId="22" xfId="0" applyFont="true" applyBorder="true" applyAlignment="true" applyProtection="true">
      <alignment horizontal="left" vertical="center" textRotation="0" wrapText="false" indent="0" shrinkToFit="false"/>
      <protection locked="true" hidden="true"/>
    </xf>
    <xf numFmtId="164" fontId="16" fillId="2" borderId="22" xfId="0" applyFont="true" applyBorder="true" applyAlignment="true" applyProtection="true">
      <alignment horizontal="center" vertical="center" textRotation="0" wrapText="false" indent="0" shrinkToFit="false"/>
      <protection locked="true" hidden="true"/>
    </xf>
    <xf numFmtId="164" fontId="14" fillId="2" borderId="22" xfId="0" applyFont="true" applyBorder="true" applyAlignment="true" applyProtection="true">
      <alignment horizontal="general" vertical="center" textRotation="0" wrapText="false" indent="0" shrinkToFit="false"/>
      <protection locked="true" hidden="true"/>
    </xf>
    <xf numFmtId="164" fontId="15" fillId="2" borderId="22" xfId="0" applyFont="true" applyBorder="true" applyAlignment="true" applyProtection="true">
      <alignment horizontal="right" vertical="center" textRotation="0" wrapText="false" indent="0" shrinkToFit="false"/>
      <protection locked="true" hidden="true"/>
    </xf>
    <xf numFmtId="165" fontId="14" fillId="2" borderId="22" xfId="0" applyFont="true" applyBorder="true" applyAlignment="true" applyProtection="true">
      <alignment horizontal="right" vertical="center" textRotation="0" wrapText="false" indent="0" shrinkToFit="true"/>
      <protection locked="true" hidden="true"/>
    </xf>
    <xf numFmtId="164" fontId="0" fillId="2" borderId="0" xfId="0" applyFont="false" applyBorder="true" applyAlignment="true" applyProtection="true">
      <alignment horizontal="general" vertical="bottom" textRotation="0" wrapText="false" indent="0" shrinkToFit="false"/>
      <protection locked="true" hidden="false"/>
    </xf>
    <xf numFmtId="164" fontId="4" fillId="2" borderId="0" xfId="0" applyFont="true" applyBorder="true" applyAlignment="true" applyProtection="true">
      <alignment horizontal="general" vertical="bottom" textRotation="0" wrapText="false" indent="0" shrinkToFit="false"/>
      <protection locked="true" hidden="false"/>
    </xf>
    <xf numFmtId="164" fontId="4" fillId="2" borderId="0" xfId="0" applyFont="true" applyBorder="true" applyAlignment="true" applyProtection="true">
      <alignment horizontal="center" vertical="center" textRotation="0" wrapText="false" indent="0" shrinkToFit="true"/>
      <protection locked="true" hidden="false"/>
    </xf>
    <xf numFmtId="164" fontId="4" fillId="2" borderId="0"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0" fillId="4" borderId="0" xfId="0" applyFont="false" applyBorder="fals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true"/>
    </xf>
    <xf numFmtId="164" fontId="0" fillId="4" borderId="0" xfId="0" applyFont="false" applyBorder="false" applyAlignment="false" applyProtection="true">
      <alignment horizontal="general" vertical="bottom" textRotation="0" wrapText="false" indent="0" shrinkToFit="false"/>
      <protection locked="false" hidden="true"/>
    </xf>
    <xf numFmtId="164" fontId="4" fillId="0" borderId="0" xfId="0" applyFont="true" applyBorder="false" applyAlignment="true" applyProtection="true">
      <alignment horizontal="center" vertical="bottom" textRotation="0" wrapText="false" indent="0" shrinkToFit="false"/>
      <protection locked="false" hidden="true"/>
    </xf>
    <xf numFmtId="165" fontId="5" fillId="0" borderId="0" xfId="0" applyFont="true" applyBorder="false" applyAlignment="true" applyProtection="true">
      <alignment horizontal="right" vertical="center" textRotation="0" wrapText="false" indent="0" shrinkToFit="false"/>
      <protection locked="true" hidden="false"/>
    </xf>
    <xf numFmtId="165" fontId="5" fillId="0" borderId="0" xfId="0" applyFont="true" applyBorder="false" applyAlignment="true" applyProtection="true">
      <alignment horizontal="general" vertical="center" textRotation="0" wrapText="false" indent="0" shrinkToFit="false"/>
      <protection locked="true" hidden="false"/>
    </xf>
    <xf numFmtId="168" fontId="5" fillId="0" borderId="0" xfId="0" applyFont="true" applyBorder="false" applyAlignment="true" applyProtection="true">
      <alignment horizontal="center" vertical="center" textRotation="0" wrapText="false" indent="0" shrinkToFit="false"/>
      <protection locked="true" hidden="false"/>
    </xf>
    <xf numFmtId="164" fontId="15" fillId="0" borderId="36" xfId="0" applyFont="true" applyBorder="true" applyAlignment="fals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general" vertical="bottom" textRotation="0" wrapText="false" indent="0" shrinkToFit="true"/>
      <protection locked="true" hidden="true"/>
    </xf>
    <xf numFmtId="164" fontId="0" fillId="5" borderId="37" xfId="0" applyFont="false" applyBorder="true" applyAlignment="true" applyProtection="true">
      <alignment horizontal="right" vertical="bottom" textRotation="0" wrapText="false" indent="0" shrinkToFit="false"/>
      <protection locked="true" hidden="true"/>
    </xf>
    <xf numFmtId="164" fontId="0" fillId="5" borderId="0" xfId="0" applyFont="false" applyBorder="false" applyAlignment="true" applyProtection="true">
      <alignment horizontal="center" vertical="bottom" textRotation="0" wrapText="false" indent="0" shrinkToFit="false"/>
      <protection locked="true" hidden="true"/>
    </xf>
    <xf numFmtId="164" fontId="0" fillId="5" borderId="0" xfId="0" applyFont="false" applyBorder="false" applyAlignment="true" applyProtection="true">
      <alignment horizontal="general" vertical="bottom" textRotation="0" wrapText="false" indent="0" shrinkToFit="false"/>
      <protection locked="true" hidden="true"/>
    </xf>
    <xf numFmtId="164" fontId="4" fillId="0" borderId="0" xfId="0" applyFont="true" applyBorder="false" applyAlignment="false" applyProtection="true">
      <alignment horizontal="general" vertical="bottom" textRotation="0" wrapText="false" indent="0" shrinkToFit="false"/>
      <protection locked="true" hidden="true"/>
    </xf>
    <xf numFmtId="164" fontId="10" fillId="2" borderId="0" xfId="0" applyFont="true" applyBorder="true" applyAlignment="false" applyProtection="true">
      <alignment horizontal="general" vertical="bottom" textRotation="0" wrapText="false" indent="0" shrinkToFit="false"/>
      <protection locked="true" hidden="true"/>
    </xf>
    <xf numFmtId="164" fontId="22" fillId="4" borderId="38" xfId="0" applyFont="true" applyBorder="true" applyAlignment="true" applyProtection="true">
      <alignment horizontal="center" vertical="center" textRotation="0" wrapText="false" indent="0" shrinkToFit="false"/>
      <protection locked="true" hidden="true"/>
    </xf>
    <xf numFmtId="164" fontId="23" fillId="4" borderId="21" xfId="0" applyFont="true" applyBorder="true" applyAlignment="true" applyProtection="true">
      <alignment horizontal="center" vertical="center" textRotation="0" wrapText="false" indent="0" shrinkToFit="false"/>
      <protection locked="true" hidden="true"/>
    </xf>
    <xf numFmtId="164" fontId="24" fillId="4" borderId="23" xfId="0" applyFont="true" applyBorder="true" applyAlignment="true" applyProtection="true">
      <alignment horizontal="center" vertical="center" textRotation="0" wrapText="false" indent="0" shrinkToFit="false"/>
      <protection locked="true" hidden="true"/>
    </xf>
    <xf numFmtId="164" fontId="0" fillId="5" borderId="17" xfId="0" applyFont="true" applyBorder="true" applyAlignment="true" applyProtection="true">
      <alignment horizontal="general" vertical="center" textRotation="0" wrapText="false" indent="0" shrinkToFit="true"/>
      <protection locked="true" hidden="true"/>
    </xf>
    <xf numFmtId="164" fontId="0" fillId="4" borderId="23" xfId="0" applyFont="true" applyBorder="true" applyAlignment="true" applyProtection="true">
      <alignment horizontal="right" vertical="center" textRotation="0" wrapText="false" indent="0" shrinkToFit="false"/>
      <protection locked="true" hidden="true"/>
    </xf>
    <xf numFmtId="164" fontId="0" fillId="4" borderId="23" xfId="0" applyFont="true" applyBorder="true" applyAlignment="true" applyProtection="true">
      <alignment horizontal="center" vertical="center" textRotation="0" wrapText="false" indent="0" shrinkToFit="false"/>
      <protection locked="true" hidden="true"/>
    </xf>
    <xf numFmtId="164" fontId="0" fillId="4" borderId="23" xfId="0" applyFont="true" applyBorder="true" applyAlignment="true" applyProtection="true">
      <alignment horizontal="left" vertical="center" textRotation="0" wrapText="false" indent="0" shrinkToFit="false"/>
      <protection locked="true" hidden="true"/>
    </xf>
    <xf numFmtId="164" fontId="0" fillId="4" borderId="38" xfId="0" applyFont="true" applyBorder="true" applyAlignment="true" applyProtection="true">
      <alignment horizontal="right" vertical="center" textRotation="0" wrapText="false" indent="0" shrinkToFit="false"/>
      <protection locked="true" hidden="true"/>
    </xf>
    <xf numFmtId="164" fontId="4" fillId="4" borderId="38" xfId="0" applyFont="true" applyBorder="true" applyAlignment="true" applyProtection="true">
      <alignment horizontal="left" vertical="center" textRotation="0" wrapText="false" indent="0" shrinkToFit="false"/>
      <protection locked="true" hidden="true"/>
    </xf>
    <xf numFmtId="164" fontId="4" fillId="4" borderId="23" xfId="0" applyFont="true" applyBorder="true" applyAlignment="true" applyProtection="true">
      <alignment horizontal="center" vertical="center" textRotation="0" wrapText="false" indent="0" shrinkToFit="false"/>
      <protection locked="true" hidden="true"/>
    </xf>
    <xf numFmtId="164" fontId="4" fillId="4" borderId="23" xfId="0" applyFont="true" applyBorder="true" applyAlignment="true" applyProtection="true">
      <alignment horizontal="left" vertical="center" textRotation="0" wrapText="false" indent="0" shrinkToFit="false"/>
      <protection locked="true" hidden="true"/>
    </xf>
    <xf numFmtId="164" fontId="4" fillId="4" borderId="39" xfId="0" applyFont="true" applyBorder="true" applyAlignment="true" applyProtection="true">
      <alignment horizontal="right" vertical="center" textRotation="0" wrapText="false" indent="0" shrinkToFit="false"/>
      <protection locked="true" hidden="true"/>
    </xf>
    <xf numFmtId="168" fontId="0" fillId="4" borderId="40" xfId="0" applyFont="true" applyBorder="true" applyAlignment="true" applyProtection="true">
      <alignment horizontal="left" vertical="center" textRotation="0" wrapText="false" indent="0" shrinkToFit="false"/>
      <protection locked="true" hidden="true"/>
    </xf>
    <xf numFmtId="164" fontId="0" fillId="2" borderId="41" xfId="0" applyFont="true" applyBorder="true" applyAlignment="true" applyProtection="true">
      <alignment horizontal="general" vertical="center" textRotation="0" wrapText="false" indent="0" shrinkToFit="false"/>
      <protection locked="true" hidden="true"/>
    </xf>
    <xf numFmtId="164" fontId="0" fillId="2" borderId="0" xfId="0" applyFont="true" applyBorder="true" applyAlignment="true" applyProtection="true">
      <alignment horizontal="general" vertical="center" textRotation="0" wrapText="false" indent="0" shrinkToFit="false"/>
      <protection locked="true" hidden="true"/>
    </xf>
    <xf numFmtId="164" fontId="25" fillId="5" borderId="42" xfId="0" applyFont="true" applyBorder="true" applyAlignment="true" applyProtection="true">
      <alignment horizontal="center" vertical="center" textRotation="0" wrapText="false" indent="0" shrinkToFit="true"/>
      <protection locked="true" hidden="true"/>
    </xf>
    <xf numFmtId="164" fontId="25" fillId="5" borderId="43" xfId="0" applyFont="true" applyBorder="true" applyAlignment="true" applyProtection="true">
      <alignment horizontal="center" vertical="center" textRotation="0" wrapText="false" indent="0" shrinkToFit="true"/>
      <protection locked="true" hidden="true"/>
    </xf>
    <xf numFmtId="164" fontId="25" fillId="5" borderId="44" xfId="0" applyFont="true" applyBorder="true" applyAlignment="true" applyProtection="true">
      <alignment horizontal="center" vertical="center" textRotation="0" wrapText="false" indent="0" shrinkToFit="true"/>
      <protection locked="true" hidden="true"/>
    </xf>
    <xf numFmtId="164" fontId="26" fillId="5" borderId="15" xfId="0" applyFont="true" applyBorder="true" applyAlignment="true" applyProtection="true">
      <alignment horizontal="center" vertical="bottom" textRotation="0" wrapText="false" indent="0" shrinkToFit="true"/>
      <protection locked="true" hidden="true"/>
    </xf>
    <xf numFmtId="164" fontId="25" fillId="5" borderId="44" xfId="0" applyFont="true" applyBorder="true" applyAlignment="true" applyProtection="true">
      <alignment horizontal="right" vertical="center" textRotation="0" wrapText="false" indent="0" shrinkToFit="true"/>
      <protection locked="true" hidden="true"/>
    </xf>
    <xf numFmtId="164" fontId="25" fillId="5" borderId="44" xfId="0" applyFont="true" applyBorder="true" applyAlignment="true" applyProtection="true">
      <alignment horizontal="center" vertical="center" textRotation="0" wrapText="false" indent="0" shrinkToFit="false"/>
      <protection locked="true" hidden="true"/>
    </xf>
    <xf numFmtId="164" fontId="25" fillId="5" borderId="44" xfId="0" applyFont="true" applyBorder="true" applyAlignment="true" applyProtection="true">
      <alignment horizontal="left" vertical="center" textRotation="0" wrapText="false" indent="0" shrinkToFit="true"/>
      <protection locked="true" hidden="true"/>
    </xf>
    <xf numFmtId="164" fontId="25" fillId="5" borderId="42" xfId="0" applyFont="true" applyBorder="true" applyAlignment="true" applyProtection="true">
      <alignment horizontal="right" vertical="center" textRotation="0" wrapText="false" indent="0" shrinkToFit="true"/>
      <protection locked="true" hidden="true"/>
    </xf>
    <xf numFmtId="164" fontId="10" fillId="5" borderId="42" xfId="0" applyFont="true" applyBorder="true" applyAlignment="true" applyProtection="true">
      <alignment horizontal="right" vertical="center" textRotation="0" wrapText="false" indent="0" shrinkToFit="true"/>
      <protection locked="true" hidden="true"/>
    </xf>
    <xf numFmtId="164" fontId="4" fillId="5" borderId="44" xfId="0" applyFont="true" applyBorder="true" applyAlignment="true" applyProtection="true">
      <alignment horizontal="center" vertical="center" textRotation="0" wrapText="false" indent="0" shrinkToFit="false"/>
      <protection locked="true" hidden="true"/>
    </xf>
    <xf numFmtId="164" fontId="10" fillId="5" borderId="44" xfId="0" applyFont="true" applyBorder="true" applyAlignment="true" applyProtection="true">
      <alignment horizontal="left" vertical="center" textRotation="0" wrapText="false" indent="0" shrinkToFit="true"/>
      <protection locked="true" hidden="true"/>
    </xf>
    <xf numFmtId="164" fontId="10" fillId="5" borderId="45" xfId="0" applyFont="true" applyBorder="true" applyAlignment="true" applyProtection="true">
      <alignment horizontal="right" vertical="center" textRotation="0" wrapText="false" indent="0" shrinkToFit="true"/>
      <protection locked="true" hidden="true"/>
    </xf>
    <xf numFmtId="167" fontId="25" fillId="5" borderId="42" xfId="0" applyFont="true" applyBorder="true" applyAlignment="true" applyProtection="true">
      <alignment horizontal="right" vertical="center" textRotation="0" wrapText="false" indent="0" shrinkToFit="true"/>
      <protection locked="true" hidden="true"/>
    </xf>
    <xf numFmtId="168" fontId="25" fillId="5" borderId="46" xfId="0" applyFont="true" applyBorder="true" applyAlignment="true" applyProtection="true">
      <alignment horizontal="left" vertical="center" textRotation="0" wrapText="false" indent="0" shrinkToFit="false"/>
      <protection locked="true" hidden="true"/>
    </xf>
    <xf numFmtId="164" fontId="25" fillId="2" borderId="41" xfId="0" applyFont="true" applyBorder="true" applyAlignment="true" applyProtection="true">
      <alignment horizontal="general" vertical="center" textRotation="0" wrapText="false" indent="0" shrinkToFit="false"/>
      <protection locked="true" hidden="true"/>
    </xf>
    <xf numFmtId="164" fontId="25" fillId="2" borderId="0" xfId="0" applyFont="true" applyBorder="true" applyAlignment="true" applyProtection="true">
      <alignment horizontal="general" vertical="center" textRotation="0" wrapText="false" indent="0" shrinkToFit="false"/>
      <protection locked="true" hidden="true"/>
    </xf>
    <xf numFmtId="169" fontId="10" fillId="5" borderId="9" xfId="19" applyFont="true" applyBorder="true" applyAlignment="true" applyProtection="true">
      <alignment horizontal="center" vertical="center" textRotation="0" wrapText="false" indent="0" shrinkToFit="true"/>
      <protection locked="true" hidden="true"/>
    </xf>
    <xf numFmtId="169" fontId="10" fillId="5" borderId="11" xfId="19" applyFont="true" applyBorder="true" applyAlignment="true" applyProtection="true">
      <alignment horizontal="center" vertical="center" textRotation="0" wrapText="false" indent="0" shrinkToFit="true"/>
      <protection locked="true" hidden="true"/>
    </xf>
    <xf numFmtId="169" fontId="10" fillId="5" borderId="13" xfId="19" applyFont="true" applyBorder="true" applyAlignment="true" applyProtection="true">
      <alignment horizontal="center" vertical="center" textRotation="0" wrapText="false" indent="0" shrinkToFit="true"/>
      <protection locked="true" hidden="true"/>
    </xf>
    <xf numFmtId="164" fontId="0" fillId="5" borderId="8" xfId="0" applyFont="true" applyBorder="true" applyAlignment="true" applyProtection="true">
      <alignment horizontal="center" vertical="top" textRotation="0" wrapText="false" indent="0" shrinkToFit="true"/>
      <protection locked="true" hidden="true"/>
    </xf>
    <xf numFmtId="170" fontId="10" fillId="5" borderId="13" xfId="0" applyFont="true" applyBorder="true" applyAlignment="true" applyProtection="true">
      <alignment horizontal="right" vertical="center" textRotation="0" wrapText="false" indent="0" shrinkToFit="true"/>
      <protection locked="true" hidden="true"/>
    </xf>
    <xf numFmtId="164" fontId="10" fillId="5" borderId="13" xfId="0" applyFont="true" applyBorder="true" applyAlignment="true" applyProtection="true">
      <alignment horizontal="center" vertical="center" textRotation="0" wrapText="false" indent="0" shrinkToFit="false"/>
      <protection locked="true" hidden="true"/>
    </xf>
    <xf numFmtId="170" fontId="10" fillId="5" borderId="13" xfId="0" applyFont="true" applyBorder="true" applyAlignment="true" applyProtection="true">
      <alignment horizontal="left" vertical="center" textRotation="0" wrapText="false" indent="0" shrinkToFit="true"/>
      <protection locked="true" hidden="true"/>
    </xf>
    <xf numFmtId="170" fontId="10" fillId="5" borderId="9" xfId="0" applyFont="true" applyBorder="true" applyAlignment="true" applyProtection="true">
      <alignment horizontal="right" vertical="center" textRotation="0" wrapText="false" indent="0" shrinkToFit="true"/>
      <protection locked="true" hidden="true"/>
    </xf>
    <xf numFmtId="170" fontId="10" fillId="5" borderId="13" xfId="0" applyFont="true" applyBorder="true" applyAlignment="true" applyProtection="true">
      <alignment horizontal="center" vertical="center" textRotation="0" wrapText="false" indent="0" shrinkToFit="false"/>
      <protection locked="true" hidden="true"/>
    </xf>
    <xf numFmtId="170" fontId="5" fillId="5" borderId="9" xfId="0" applyFont="true" applyBorder="true" applyAlignment="true" applyProtection="true">
      <alignment horizontal="right" vertical="center" textRotation="0" wrapText="false" indent="0" shrinkToFit="true"/>
      <protection locked="true" hidden="true"/>
    </xf>
    <xf numFmtId="170" fontId="5" fillId="5" borderId="13" xfId="0" applyFont="true" applyBorder="true" applyAlignment="true" applyProtection="true">
      <alignment horizontal="left" vertical="center" textRotation="0" wrapText="false" indent="0" shrinkToFit="true"/>
      <protection locked="true" hidden="true"/>
    </xf>
    <xf numFmtId="170" fontId="5" fillId="5" borderId="10" xfId="0" applyFont="true" applyBorder="true" applyAlignment="true" applyProtection="true">
      <alignment horizontal="right" vertical="center" textRotation="0" wrapText="false" indent="0" shrinkToFit="true"/>
      <protection locked="true" hidden="true"/>
    </xf>
    <xf numFmtId="164" fontId="10" fillId="5" borderId="9" xfId="0" applyFont="true" applyBorder="true" applyAlignment="true" applyProtection="true">
      <alignment horizontal="right" vertical="center" textRotation="0" wrapText="false" indent="0" shrinkToFit="false"/>
      <protection locked="true" hidden="true"/>
    </xf>
    <xf numFmtId="168" fontId="10" fillId="5" borderId="12" xfId="0" applyFont="true" applyBorder="true" applyAlignment="true" applyProtection="true">
      <alignment horizontal="left" vertical="center" textRotation="0" wrapText="false" indent="0" shrinkToFit="false"/>
      <protection locked="true" hidden="true"/>
    </xf>
    <xf numFmtId="164" fontId="10" fillId="2" borderId="41" xfId="0" applyFont="true" applyBorder="true" applyAlignment="true" applyProtection="true">
      <alignment horizontal="general" vertical="center" textRotation="0" wrapText="false" indent="0" shrinkToFit="false"/>
      <protection locked="true" hidden="true"/>
    </xf>
    <xf numFmtId="169" fontId="10" fillId="2" borderId="13" xfId="0" applyFont="true" applyBorder="true" applyAlignment="true" applyProtection="true">
      <alignment horizontal="center" vertical="center" textRotation="0" wrapText="false" indent="0" shrinkToFit="false"/>
      <protection locked="true" hidden="true"/>
    </xf>
    <xf numFmtId="164" fontId="0" fillId="2" borderId="0" xfId="0" applyFont="true" applyBorder="true" applyAlignment="true" applyProtection="true">
      <alignment horizontal="center" vertical="center" textRotation="0" wrapText="false" indent="0" shrinkToFit="false"/>
      <protection locked="true" hidden="true"/>
    </xf>
    <xf numFmtId="164" fontId="0" fillId="2" borderId="0" xfId="0" applyFont="true" applyBorder="true" applyAlignment="true" applyProtection="true">
      <alignment horizontal="general" vertical="center" textRotation="0" wrapText="false" indent="0" shrinkToFit="true"/>
      <protection locked="true" hidden="true"/>
    </xf>
    <xf numFmtId="164" fontId="0" fillId="2" borderId="0" xfId="0" applyFont="true" applyBorder="true" applyAlignment="true" applyProtection="true">
      <alignment horizontal="right" vertical="center" textRotation="0" wrapText="false" indent="0" shrinkToFit="false"/>
      <protection locked="true" hidden="true"/>
    </xf>
    <xf numFmtId="164" fontId="0" fillId="2" borderId="0" xfId="0" applyFont="true" applyBorder="true" applyAlignment="true" applyProtection="true">
      <alignment horizontal="left" vertical="center" textRotation="0" wrapText="false" indent="0" shrinkToFit="false"/>
      <protection locked="true" hidden="true"/>
    </xf>
    <xf numFmtId="164" fontId="0" fillId="2" borderId="2" xfId="0" applyFont="true" applyBorder="true" applyAlignment="true" applyProtection="true">
      <alignment horizontal="right" vertical="center" textRotation="0" wrapText="false" indent="0" shrinkToFit="false"/>
      <protection locked="true" hidden="true"/>
    </xf>
    <xf numFmtId="164" fontId="4" fillId="2" borderId="0" xfId="0" applyFont="true" applyBorder="true" applyAlignment="true" applyProtection="true">
      <alignment horizontal="left" vertical="center" textRotation="0" wrapText="false" indent="0" shrinkToFit="false"/>
      <protection locked="true" hidden="true"/>
    </xf>
    <xf numFmtId="164" fontId="4" fillId="2" borderId="0" xfId="0" applyFont="true" applyBorder="true" applyAlignment="true" applyProtection="true">
      <alignment horizontal="right" vertical="center" textRotation="0" wrapText="false" indent="0" shrinkToFit="false"/>
      <protection locked="true" hidden="true"/>
    </xf>
    <xf numFmtId="168" fontId="0" fillId="2" borderId="0" xfId="0" applyFont="true" applyBorder="true" applyAlignment="true" applyProtection="true">
      <alignment horizontal="left" vertical="center" textRotation="0" wrapText="false" indent="0" shrinkToFit="false"/>
      <protection locked="true" hidden="true"/>
    </xf>
    <xf numFmtId="164" fontId="0" fillId="0" borderId="0" xfId="0" applyFont="false" applyBorder="true" applyAlignment="false" applyProtection="true">
      <alignment horizontal="general" vertical="bottom" textRotation="0" wrapText="false" indent="0" shrinkToFit="false"/>
      <protection locked="true" hidden="true"/>
    </xf>
    <xf numFmtId="164" fontId="17" fillId="9" borderId="19" xfId="0" applyFont="true" applyBorder="true" applyAlignment="true" applyProtection="true">
      <alignment horizontal="center" vertical="center" textRotation="0" wrapText="false" indent="0" shrinkToFit="false"/>
      <protection locked="true" hidden="true"/>
    </xf>
    <xf numFmtId="164" fontId="17" fillId="9" borderId="19" xfId="0" applyFont="true" applyBorder="true" applyAlignment="true" applyProtection="true">
      <alignment horizontal="center" vertical="center" textRotation="0" wrapText="false" indent="0" shrinkToFit="true"/>
      <protection locked="true" hidden="true"/>
    </xf>
    <xf numFmtId="164" fontId="17" fillId="9" borderId="23" xfId="0" applyFont="true" applyBorder="true" applyAlignment="true" applyProtection="true">
      <alignment horizontal="right" vertical="center" textRotation="0" wrapText="false" indent="0" shrinkToFit="false"/>
      <protection locked="true" hidden="true"/>
    </xf>
    <xf numFmtId="164" fontId="17" fillId="9" borderId="23" xfId="0" applyFont="true" applyBorder="true" applyAlignment="true" applyProtection="true">
      <alignment horizontal="center" vertical="center" textRotation="0" wrapText="false" indent="0" shrinkToFit="false"/>
      <protection locked="true" hidden="true"/>
    </xf>
    <xf numFmtId="164" fontId="17" fillId="9" borderId="23" xfId="0" applyFont="true" applyBorder="true" applyAlignment="true" applyProtection="true">
      <alignment horizontal="left" vertical="center" textRotation="0" wrapText="false" indent="0" shrinkToFit="false"/>
      <protection locked="true" hidden="true"/>
    </xf>
    <xf numFmtId="164" fontId="17" fillId="3" borderId="38" xfId="0" applyFont="true" applyBorder="true" applyAlignment="true" applyProtection="true">
      <alignment horizontal="right" vertical="center" textRotation="0" wrapText="false" indent="0" shrinkToFit="false"/>
      <protection locked="true" hidden="true"/>
    </xf>
    <xf numFmtId="164" fontId="17" fillId="3" borderId="23" xfId="0" applyFont="true" applyBorder="true" applyAlignment="true" applyProtection="true">
      <alignment horizontal="center" vertical="center" textRotation="0" wrapText="false" indent="0" shrinkToFit="false"/>
      <protection locked="true" hidden="true"/>
    </xf>
    <xf numFmtId="164" fontId="17" fillId="3" borderId="23" xfId="0" applyFont="true" applyBorder="true" applyAlignment="true" applyProtection="true">
      <alignment horizontal="left" vertical="center" textRotation="0" wrapText="false" indent="0" shrinkToFit="false"/>
      <protection locked="true" hidden="true"/>
    </xf>
    <xf numFmtId="164" fontId="6" fillId="9" borderId="38" xfId="0" applyFont="true" applyBorder="true" applyAlignment="true" applyProtection="true">
      <alignment horizontal="left" vertical="center" textRotation="0" wrapText="false" indent="0" shrinkToFit="false"/>
      <protection locked="true" hidden="true"/>
    </xf>
    <xf numFmtId="164" fontId="4" fillId="9" borderId="23" xfId="0" applyFont="true" applyBorder="true" applyAlignment="true" applyProtection="true">
      <alignment horizontal="center" vertical="center" textRotation="0" wrapText="false" indent="0" shrinkToFit="false"/>
      <protection locked="true" hidden="true"/>
    </xf>
    <xf numFmtId="164" fontId="6" fillId="9" borderId="23" xfId="0" applyFont="true" applyBorder="true" applyAlignment="true" applyProtection="true">
      <alignment horizontal="left" vertical="center" textRotation="0" wrapText="false" indent="0" shrinkToFit="false"/>
      <protection locked="true" hidden="true"/>
    </xf>
    <xf numFmtId="164" fontId="6" fillId="9" borderId="39" xfId="0" applyFont="true" applyBorder="true" applyAlignment="true" applyProtection="true">
      <alignment horizontal="right" vertical="center" textRotation="0" wrapText="false" indent="0" shrinkToFit="false"/>
      <protection locked="true" hidden="true"/>
    </xf>
    <xf numFmtId="164" fontId="17" fillId="2" borderId="0" xfId="0" applyFont="true" applyBorder="true" applyAlignment="true" applyProtection="true">
      <alignment horizontal="general" vertical="center" textRotation="0" wrapText="false" indent="0" shrinkToFit="false"/>
      <protection locked="true" hidden="true"/>
    </xf>
    <xf numFmtId="164" fontId="17" fillId="0" borderId="0" xfId="0" applyFont="true" applyBorder="false" applyAlignment="false" applyProtection="true">
      <alignment horizontal="general" vertical="bottom" textRotation="0" wrapText="false" indent="0" shrinkToFit="false"/>
      <protection locked="true" hidden="true"/>
    </xf>
    <xf numFmtId="164" fontId="27" fillId="2" borderId="47" xfId="0" applyFont="true" applyBorder="true" applyAlignment="true" applyProtection="true">
      <alignment horizontal="center" vertical="center" textRotation="0" wrapText="true" indent="0" shrinkToFit="false"/>
      <protection locked="true" hidden="true"/>
    </xf>
    <xf numFmtId="164" fontId="28" fillId="2" borderId="47" xfId="0" applyFont="true" applyBorder="true" applyAlignment="true" applyProtection="true">
      <alignment horizontal="center" vertical="center" textRotation="0" wrapText="true" indent="0" shrinkToFit="false"/>
      <protection locked="true" hidden="true"/>
    </xf>
    <xf numFmtId="164" fontId="25" fillId="2" borderId="0" xfId="0" applyFont="true" applyBorder="true" applyAlignment="true" applyProtection="true">
      <alignment horizontal="general" vertical="center" textRotation="0" wrapText="false" indent="0" shrinkToFit="true"/>
      <protection locked="true" hidden="true"/>
    </xf>
    <xf numFmtId="164" fontId="25" fillId="2" borderId="0" xfId="0" applyFont="true" applyBorder="true" applyAlignment="true" applyProtection="true">
      <alignment horizontal="right" vertical="center" textRotation="0" wrapText="true" indent="0" shrinkToFit="false"/>
      <protection locked="true" hidden="true"/>
    </xf>
    <xf numFmtId="164" fontId="25" fillId="2" borderId="0" xfId="0" applyFont="true" applyBorder="true" applyAlignment="true" applyProtection="true">
      <alignment horizontal="center" vertical="center" textRotation="0" wrapText="false" indent="0" shrinkToFit="false"/>
      <protection locked="true" hidden="true"/>
    </xf>
    <xf numFmtId="164" fontId="25" fillId="2" borderId="0" xfId="0" applyFont="true" applyBorder="true" applyAlignment="true" applyProtection="true">
      <alignment horizontal="left" vertical="center" textRotation="0" wrapText="true" indent="0" shrinkToFit="false"/>
      <protection locked="true" hidden="true"/>
    </xf>
    <xf numFmtId="164" fontId="25" fillId="5" borderId="41" xfId="0" applyFont="true" applyBorder="true" applyAlignment="true" applyProtection="true">
      <alignment horizontal="right" vertical="center" textRotation="0" wrapText="true" indent="0" shrinkToFit="false"/>
      <protection locked="true" hidden="true"/>
    </xf>
    <xf numFmtId="164" fontId="25" fillId="5" borderId="0" xfId="0" applyFont="true" applyBorder="true" applyAlignment="true" applyProtection="true">
      <alignment horizontal="center" vertical="center" textRotation="0" wrapText="true" indent="0" shrinkToFit="false"/>
      <protection locked="true" hidden="true"/>
    </xf>
    <xf numFmtId="164" fontId="25" fillId="5" borderId="0" xfId="0" applyFont="true" applyBorder="true" applyAlignment="true" applyProtection="true">
      <alignment horizontal="left" vertical="center" textRotation="0" wrapText="true" indent="0" shrinkToFit="false"/>
      <protection locked="true" hidden="true"/>
    </xf>
    <xf numFmtId="164" fontId="10" fillId="2" borderId="41" xfId="0" applyFont="true" applyBorder="true" applyAlignment="true" applyProtection="true">
      <alignment horizontal="left" vertical="center" textRotation="0" wrapText="true" indent="0" shrinkToFit="false"/>
      <protection locked="true" hidden="true"/>
    </xf>
    <xf numFmtId="164" fontId="10" fillId="2" borderId="0" xfId="0" applyFont="true" applyBorder="true" applyAlignment="true" applyProtection="true">
      <alignment horizontal="center" vertical="center" textRotation="0" wrapText="true" indent="0" shrinkToFit="false"/>
      <protection locked="true" hidden="true"/>
    </xf>
    <xf numFmtId="164" fontId="10" fillId="2" borderId="0" xfId="0" applyFont="true" applyBorder="true" applyAlignment="true" applyProtection="true">
      <alignment horizontal="left" vertical="center" textRotation="0" wrapText="true" indent="0" shrinkToFit="false"/>
      <protection locked="true" hidden="true"/>
    </xf>
    <xf numFmtId="164" fontId="10" fillId="2" borderId="0" xfId="0" applyFont="true" applyBorder="true" applyAlignment="true" applyProtection="true">
      <alignment horizontal="right" vertical="center" textRotation="0" wrapText="true" indent="0" shrinkToFit="false"/>
      <protection locked="true" hidden="true"/>
    </xf>
    <xf numFmtId="164" fontId="10" fillId="2" borderId="0" xfId="0" applyFont="true" applyBorder="true" applyAlignment="true" applyProtection="true">
      <alignment horizontal="center" vertical="center" textRotation="0" wrapText="false" indent="0" shrinkToFit="false"/>
      <protection locked="true" hidden="true"/>
    </xf>
    <xf numFmtId="168" fontId="25" fillId="2" borderId="0" xfId="0" applyFont="true" applyBorder="true" applyAlignment="true" applyProtection="true">
      <alignment horizontal="left" vertical="center" textRotation="0" wrapText="false" indent="0" shrinkToFit="false"/>
      <protection locked="true" hidden="true"/>
    </xf>
    <xf numFmtId="164" fontId="10" fillId="2" borderId="0" xfId="0" applyFont="true" applyBorder="true" applyAlignment="true" applyProtection="true">
      <alignment horizontal="general" vertical="center" textRotation="0" wrapText="true" indent="0" shrinkToFit="false"/>
      <protection locked="true" hidden="true"/>
    </xf>
    <xf numFmtId="164" fontId="0" fillId="2" borderId="0" xfId="0" applyFont="false" applyBorder="true" applyAlignment="false" applyProtection="true">
      <alignment horizontal="general" vertical="bottom" textRotation="0" wrapText="false" indent="0" shrinkToFit="false"/>
      <protection locked="true" hidden="true"/>
    </xf>
    <xf numFmtId="164" fontId="15" fillId="5" borderId="24" xfId="0" applyFont="true" applyBorder="true" applyAlignment="true" applyProtection="true">
      <alignment horizontal="center" vertical="center" textRotation="0" wrapText="true" indent="0" shrinkToFit="false"/>
      <protection locked="true" hidden="true"/>
    </xf>
    <xf numFmtId="164" fontId="25" fillId="5" borderId="26" xfId="0" applyFont="true" applyBorder="true" applyAlignment="true" applyProtection="true">
      <alignment horizontal="center" vertical="center" textRotation="0" wrapText="true" indent="0" shrinkToFit="false"/>
      <protection locked="true" hidden="true"/>
    </xf>
    <xf numFmtId="164" fontId="25" fillId="7" borderId="29" xfId="0" applyFont="true" applyBorder="true" applyAlignment="true" applyProtection="true">
      <alignment horizontal="general" vertical="center" textRotation="0" wrapText="false" indent="0" shrinkToFit="true"/>
      <protection locked="false" hidden="false"/>
    </xf>
    <xf numFmtId="164" fontId="25" fillId="7" borderId="25" xfId="0" applyFont="true" applyBorder="true" applyAlignment="true" applyProtection="true">
      <alignment horizontal="right" vertical="center" textRotation="0" wrapText="true" indent="0" shrinkToFit="false"/>
      <protection locked="false" hidden="false"/>
    </xf>
    <xf numFmtId="164" fontId="25" fillId="5" borderId="25" xfId="0" applyFont="true" applyBorder="true" applyAlignment="true" applyProtection="true">
      <alignment horizontal="center" vertical="center" textRotation="0" wrapText="false" indent="0" shrinkToFit="false"/>
      <protection locked="true" hidden="true"/>
    </xf>
    <xf numFmtId="164" fontId="25" fillId="7" borderId="25" xfId="0" applyFont="true" applyBorder="true" applyAlignment="true" applyProtection="true">
      <alignment horizontal="left" vertical="center" textRotation="0" wrapText="true" indent="0" shrinkToFit="false"/>
      <protection locked="false" hidden="false"/>
    </xf>
    <xf numFmtId="164" fontId="25" fillId="5" borderId="24" xfId="0" applyFont="true" applyBorder="true" applyAlignment="true" applyProtection="true">
      <alignment horizontal="right" vertical="center" textRotation="0" wrapText="true" indent="0" shrinkToFit="false"/>
      <protection locked="true" hidden="true"/>
    </xf>
    <xf numFmtId="164" fontId="25" fillId="5" borderId="26" xfId="0" applyFont="true" applyBorder="true" applyAlignment="true" applyProtection="true">
      <alignment horizontal="left" vertical="center" textRotation="0" wrapText="true" indent="0" shrinkToFit="false"/>
      <protection locked="true" hidden="true"/>
    </xf>
    <xf numFmtId="164" fontId="10" fillId="7" borderId="24" xfId="0" applyFont="true" applyBorder="true" applyAlignment="true" applyProtection="true">
      <alignment horizontal="right" vertical="center" textRotation="0" wrapText="true" indent="0" shrinkToFit="false"/>
      <protection locked="false" hidden="false"/>
    </xf>
    <xf numFmtId="164" fontId="10" fillId="7" borderId="25" xfId="0" applyFont="true" applyBorder="true" applyAlignment="true" applyProtection="true">
      <alignment horizontal="left" vertical="center" textRotation="0" wrapText="true" indent="0" shrinkToFit="false"/>
      <protection locked="false" hidden="false"/>
    </xf>
    <xf numFmtId="164" fontId="10" fillId="7" borderId="48" xfId="0" applyFont="true" applyBorder="true" applyAlignment="true" applyProtection="true">
      <alignment horizontal="right" vertical="center" textRotation="0" wrapText="true" indent="0" shrinkToFit="false"/>
      <protection locked="false" hidden="false"/>
    </xf>
    <xf numFmtId="164" fontId="25" fillId="7" borderId="24" xfId="0" applyFont="true" applyBorder="true" applyAlignment="true" applyProtection="true">
      <alignment horizontal="right" vertical="center" textRotation="0" wrapText="true" indent="0" shrinkToFit="false"/>
      <protection locked="false" hidden="false"/>
    </xf>
    <xf numFmtId="168" fontId="25" fillId="5" borderId="25" xfId="0" applyFont="true" applyBorder="true" applyAlignment="true" applyProtection="true">
      <alignment horizontal="left" vertical="center" textRotation="0" wrapText="false" indent="0" shrinkToFit="false"/>
      <protection locked="true" hidden="true"/>
    </xf>
    <xf numFmtId="164" fontId="25" fillId="5" borderId="26" xfId="0" applyFont="true" applyBorder="true" applyAlignment="true" applyProtection="true">
      <alignment horizontal="general" vertical="center" textRotation="0" wrapText="false" indent="0" shrinkToFit="false"/>
      <protection locked="true" hidden="true"/>
    </xf>
    <xf numFmtId="164" fontId="10" fillId="7" borderId="29" xfId="0" applyFont="true" applyBorder="true" applyAlignment="true" applyProtection="true">
      <alignment horizontal="general" vertical="center" textRotation="0" wrapText="true" indent="0" shrinkToFit="false"/>
      <protection locked="false" hidden="true"/>
    </xf>
    <xf numFmtId="164" fontId="10" fillId="2" borderId="0" xfId="0" applyFont="true" applyBorder="true" applyAlignment="true" applyProtection="true">
      <alignment horizontal="general" vertical="center" textRotation="0" wrapText="true" indent="0" shrinkToFit="false"/>
      <protection locked="false" hidden="false"/>
    </xf>
    <xf numFmtId="164" fontId="0" fillId="0" borderId="47" xfId="0" applyFont="false" applyBorder="true" applyAlignment="false" applyProtection="true">
      <alignment horizontal="general" vertical="bottom" textRotation="0" wrapText="false" indent="0" shrinkToFit="false"/>
      <protection locked="true" hidden="true"/>
    </xf>
    <xf numFmtId="164" fontId="15" fillId="5" borderId="18" xfId="0" applyFont="true" applyBorder="true" applyAlignment="true" applyProtection="true">
      <alignment horizontal="center" vertical="center" textRotation="0" wrapText="true" indent="0" shrinkToFit="false"/>
      <protection locked="true" hidden="true"/>
    </xf>
    <xf numFmtId="164" fontId="25" fillId="5" borderId="49" xfId="0" applyFont="true" applyBorder="true" applyAlignment="true" applyProtection="true">
      <alignment horizontal="center" vertical="center" textRotation="0" wrapText="true" indent="0" shrinkToFit="false"/>
      <protection locked="true" hidden="true"/>
    </xf>
    <xf numFmtId="164" fontId="25" fillId="7" borderId="50" xfId="0" applyFont="true" applyBorder="true" applyAlignment="true" applyProtection="true">
      <alignment horizontal="general" vertical="center" textRotation="0" wrapText="false" indent="0" shrinkToFit="true"/>
      <protection locked="false" hidden="false"/>
    </xf>
    <xf numFmtId="164" fontId="25" fillId="7" borderId="47" xfId="0" applyFont="true" applyBorder="true" applyAlignment="true" applyProtection="true">
      <alignment horizontal="right" vertical="center" textRotation="0" wrapText="true" indent="0" shrinkToFit="false"/>
      <protection locked="false" hidden="false"/>
    </xf>
    <xf numFmtId="164" fontId="25" fillId="5" borderId="47" xfId="0" applyFont="true" applyBorder="true" applyAlignment="true" applyProtection="true">
      <alignment horizontal="center" vertical="center" textRotation="0" wrapText="false" indent="0" shrinkToFit="false"/>
      <protection locked="true" hidden="true"/>
    </xf>
    <xf numFmtId="164" fontId="25" fillId="7" borderId="47" xfId="0" applyFont="true" applyBorder="true" applyAlignment="true" applyProtection="true">
      <alignment horizontal="left" vertical="center" textRotation="0" wrapText="true" indent="0" shrinkToFit="false"/>
      <protection locked="false" hidden="false"/>
    </xf>
    <xf numFmtId="164" fontId="25" fillId="5" borderId="18" xfId="0" applyFont="true" applyBorder="true" applyAlignment="true" applyProtection="true">
      <alignment horizontal="right" vertical="center" textRotation="0" wrapText="true" indent="0" shrinkToFit="false"/>
      <protection locked="true" hidden="true"/>
    </xf>
    <xf numFmtId="164" fontId="25" fillId="5" borderId="49" xfId="0" applyFont="true" applyBorder="true" applyAlignment="true" applyProtection="true">
      <alignment horizontal="left" vertical="center" textRotation="0" wrapText="true" indent="0" shrinkToFit="false"/>
      <protection locked="true" hidden="true"/>
    </xf>
    <xf numFmtId="164" fontId="10" fillId="7" borderId="18" xfId="0" applyFont="true" applyBorder="true" applyAlignment="true" applyProtection="true">
      <alignment horizontal="right" vertical="center" textRotation="0" wrapText="true" indent="0" shrinkToFit="false"/>
      <protection locked="false" hidden="false"/>
    </xf>
    <xf numFmtId="164" fontId="10" fillId="7" borderId="47" xfId="0" applyFont="true" applyBorder="true" applyAlignment="true" applyProtection="true">
      <alignment horizontal="left" vertical="center" textRotation="0" wrapText="true" indent="0" shrinkToFit="false"/>
      <protection locked="false" hidden="false"/>
    </xf>
    <xf numFmtId="164" fontId="10" fillId="7" borderId="51" xfId="0" applyFont="true" applyBorder="true" applyAlignment="true" applyProtection="true">
      <alignment horizontal="right" vertical="center" textRotation="0" wrapText="true" indent="0" shrinkToFit="false"/>
      <protection locked="false" hidden="false"/>
    </xf>
    <xf numFmtId="164" fontId="25" fillId="7" borderId="18" xfId="0" applyFont="true" applyBorder="true" applyAlignment="true" applyProtection="true">
      <alignment horizontal="right" vertical="center" textRotation="0" wrapText="true" indent="0" shrinkToFit="false"/>
      <protection locked="false" hidden="false"/>
    </xf>
    <xf numFmtId="168" fontId="25" fillId="5" borderId="47" xfId="0" applyFont="true" applyBorder="true" applyAlignment="true" applyProtection="true">
      <alignment horizontal="left" vertical="center" textRotation="0" wrapText="false" indent="0" shrinkToFit="false"/>
      <protection locked="true" hidden="true"/>
    </xf>
    <xf numFmtId="164" fontId="25" fillId="5" borderId="49" xfId="0" applyFont="true" applyBorder="true" applyAlignment="true" applyProtection="true">
      <alignment horizontal="general" vertical="center" textRotation="0" wrapText="false" indent="0" shrinkToFit="false"/>
      <protection locked="true" hidden="true"/>
    </xf>
    <xf numFmtId="164" fontId="10" fillId="7" borderId="50" xfId="0" applyFont="true" applyBorder="true" applyAlignment="true" applyProtection="true">
      <alignment horizontal="general" vertical="center" textRotation="0" wrapText="true" indent="0" shrinkToFit="false"/>
      <protection locked="false" hidden="true"/>
    </xf>
    <xf numFmtId="164" fontId="0" fillId="0" borderId="0" xfId="0" applyFont="false" applyBorder="false" applyAlignment="fals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justify" vertical="bottom" textRotation="0" wrapText="true" indent="0" shrinkToFit="true"/>
      <protection locked="true" hidden="true"/>
    </xf>
    <xf numFmtId="164" fontId="0" fillId="2" borderId="0" xfId="0" applyFont="false" applyBorder="false" applyAlignment="false" applyProtection="true">
      <alignment horizontal="general" vertical="bottom" textRotation="0" wrapText="false" indent="0" shrinkToFit="false"/>
      <protection locked="true" hidden="true"/>
    </xf>
    <xf numFmtId="164" fontId="29" fillId="2" borderId="0" xfId="0" applyFont="true" applyBorder="false" applyAlignment="true" applyProtection="true">
      <alignment horizontal="right" vertical="center" textRotation="0" wrapText="true" indent="0" shrinkToFit="true"/>
      <protection locked="true" hidden="true"/>
    </xf>
    <xf numFmtId="164" fontId="26" fillId="3" borderId="28" xfId="0" applyFont="true" applyBorder="true" applyAlignment="true" applyProtection="true">
      <alignment horizontal="justify" vertical="center" textRotation="0" wrapText="true" indent="0" shrinkToFit="false"/>
      <protection locked="true" hidden="true"/>
    </xf>
    <xf numFmtId="164" fontId="26" fillId="5" borderId="52" xfId="0" applyFont="true" applyBorder="true" applyAlignment="true" applyProtection="true">
      <alignment horizontal="justify" vertical="top" textRotation="0" wrapText="true" indent="0" shrinkToFit="false"/>
      <protection locked="true" hidden="true"/>
    </xf>
    <xf numFmtId="164" fontId="0" fillId="5" borderId="52" xfId="0" applyFont="true" applyBorder="true" applyAlignment="true" applyProtection="true">
      <alignment horizontal="justify" vertical="top" textRotation="0" wrapText="true" indent="0" shrinkToFit="false"/>
      <protection locked="true" hidden="true"/>
    </xf>
    <xf numFmtId="164" fontId="30" fillId="2" borderId="0" xfId="0" applyFont="true" applyBorder="false" applyAlignment="false" applyProtection="true">
      <alignment horizontal="general" vertical="bottom" textRotation="0" wrapText="false" indent="0" shrinkToFit="false"/>
      <protection locked="true" hidden="true"/>
    </xf>
    <xf numFmtId="164" fontId="30" fillId="5" borderId="52" xfId="0" applyFont="true" applyBorder="true" applyAlignment="true" applyProtection="true">
      <alignment horizontal="justify" vertical="top" textRotation="0" wrapText="true" indent="0" shrinkToFit="true"/>
      <protection locked="true" hidden="true"/>
    </xf>
    <xf numFmtId="164" fontId="30" fillId="0" borderId="0" xfId="0" applyFont="true" applyBorder="false" applyAlignment="false" applyProtection="true">
      <alignment horizontal="general" vertical="bottom" textRotation="0" wrapText="false" indent="0" shrinkToFit="false"/>
      <protection locked="true" hidden="true"/>
    </xf>
    <xf numFmtId="164" fontId="0" fillId="5" borderId="52" xfId="0" applyFont="true" applyBorder="true" applyAlignment="true" applyProtection="true">
      <alignment horizontal="justify" vertical="top" textRotation="0" wrapText="true" indent="0" shrinkToFit="true"/>
      <protection locked="true" hidden="true"/>
    </xf>
    <xf numFmtId="164" fontId="0" fillId="5" borderId="53" xfId="0" applyFont="false" applyBorder="true" applyAlignment="true" applyProtection="true">
      <alignment horizontal="justify" vertical="top" textRotation="0" wrapText="true" indent="0" shrinkToFit="true"/>
      <protection locked="true" hidden="true"/>
    </xf>
    <xf numFmtId="164" fontId="0" fillId="2" borderId="0" xfId="0" applyFont="false" applyBorder="false" applyAlignment="true" applyProtection="true">
      <alignment horizontal="justify" vertical="center" textRotation="0" wrapText="true" indent="0" shrinkToFit="true"/>
      <protection locked="true" hidden="true"/>
    </xf>
    <xf numFmtId="164" fontId="26" fillId="3" borderId="28" xfId="0" applyFont="true" applyBorder="true" applyAlignment="true" applyProtection="true">
      <alignment horizontal="justify" vertical="center" textRotation="0" wrapText="true" indent="0" shrinkToFit="true"/>
      <protection locked="true" hidden="true"/>
    </xf>
    <xf numFmtId="164" fontId="0" fillId="5" borderId="52" xfId="0" applyFont="false" applyBorder="true" applyAlignment="true" applyProtection="true">
      <alignment horizontal="justify" vertical="center" textRotation="0" wrapText="true" indent="0" shrinkToFit="true"/>
      <protection locked="true" hidden="true"/>
    </xf>
    <xf numFmtId="164" fontId="0" fillId="5" borderId="53" xfId="0" applyFont="false" applyBorder="true" applyAlignment="true" applyProtection="true">
      <alignment horizontal="justify" vertical="center" textRotation="0" wrapText="true" indent="0" shrinkToFit="true"/>
      <protection locked="true" hidden="tru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0">
    <dxf>
      <font>
        <b val="1"/>
        <i val="0"/>
        <strike val="0"/>
        <color rgb="00FFFFFF"/>
      </font>
      <fill>
        <patternFill>
          <bgColor rgb="FF99CC00"/>
        </patternFill>
      </fill>
    </dxf>
    <dxf>
      <font>
        <b val="1"/>
        <i val="0"/>
        <color rgb="00FFFFFF"/>
      </font>
      <fill>
        <patternFill>
          <bgColor rgb="FFFF8080"/>
        </patternFill>
      </fill>
    </dxf>
    <dxf>
      <font>
        <color rgb="FFFFFFFF"/>
      </font>
    </dxf>
    <dxf>
      <font>
        <color rgb="FFD5D5D5"/>
      </font>
      <fill>
        <patternFill>
          <bgColor rgb="FFD5D5D5"/>
        </patternFill>
      </fill>
    </dxf>
    <dxf>
      <fill>
        <patternFill>
          <bgColor rgb="FFD5D5D5"/>
        </patternFill>
      </fill>
    </dxf>
    <dxf>
      <font>
        <color rgb="FFD5D5D5"/>
      </font>
    </dxf>
    <dxf>
      <font>
        <color rgb="FF800000"/>
      </font>
    </dxf>
    <dxf>
      <font>
        <color rgb="FFADADAD"/>
      </font>
    </dxf>
    <dxf>
      <font>
        <color rgb="FFADADAD"/>
      </font>
      <fill>
        <patternFill>
          <bgColor rgb="FFADADAD"/>
        </patternFill>
      </fill>
      <border diagonalUp="false" diagonalDown="false">
        <left/>
        <right/>
        <top/>
        <bottom/>
        <diagonal/>
      </border>
    </dxf>
    <dxf>
      <fill>
        <patternFill>
          <bgColor rgb="FFB9B9B9"/>
        </patternFill>
      </fill>
    </dxf>
    <dxf>
      <font>
        <color rgb="FFD5D5D5"/>
      </font>
    </dxf>
    <dxf>
      <font>
        <color rgb="FFFFFFFF"/>
      </font>
    </dxf>
    <dxf>
      <font>
        <color rgb="FFFF0000"/>
      </font>
    </dxf>
    <dxf>
      <font>
        <strike val="1"/>
        <color rgb="FF969696"/>
      </font>
    </dxf>
    <dxf>
      <font>
        <color rgb="FFD5D5D5"/>
      </font>
    </dxf>
    <dxf>
      <font>
        <strike val="1"/>
        <color rgb="FF969696"/>
      </font>
    </dxf>
    <dxf>
      <font>
        <color rgb="FFD5D5D5"/>
      </font>
    </dxf>
    <dxf>
      <font>
        <color rgb="FF008200"/>
      </font>
    </dxf>
    <dxf>
      <font>
        <color rgb="FF993300"/>
      </font>
    </dxf>
    <dxf>
      <font>
        <color rgb="FF808000"/>
      </font>
    </dxf>
  </dxfs>
  <colors>
    <indexedColors>
      <rgbColor rgb="FF000000"/>
      <rgbColor rgb="FFFFFFFF"/>
      <rgbColor rgb="FFFF0000"/>
      <rgbColor rgb="FF00FF00"/>
      <rgbColor rgb="FF0000FF"/>
      <rgbColor rgb="FFFFFF00"/>
      <rgbColor rgb="FFFF00FF"/>
      <rgbColor rgb="FF00FFFF"/>
      <rgbColor rgb="FF800000"/>
      <rgbColor rgb="FF008200"/>
      <rgbColor rgb="FF000080"/>
      <rgbColor rgb="FF808000"/>
      <rgbColor rgb="FF800080"/>
      <rgbColor rgb="FF008080"/>
      <rgbColor rgb="FFB9B9B9"/>
      <rgbColor rgb="FF808080"/>
      <rgbColor rgb="FFADADAD"/>
      <rgbColor rgb="FF993366"/>
      <rgbColor rgb="FFEAEAEA"/>
      <rgbColor rgb="FFCFF4FD"/>
      <rgbColor rgb="FF660066"/>
      <rgbColor rgb="FFFF8080"/>
      <rgbColor rgb="FF0066CC"/>
      <rgbColor rgb="FFD5D5D5"/>
      <rgbColor rgb="FF000080"/>
      <rgbColor rgb="FFFF00FF"/>
      <rgbColor rgb="FFFFFF00"/>
      <rgbColor rgb="FF00FFFF"/>
      <rgbColor rgb="FF800080"/>
      <rgbColor rgb="FF800000"/>
      <rgbColor rgb="FF008080"/>
      <rgbColor rgb="FF0000FF"/>
      <rgbColor rgb="FF00CCFF"/>
      <rgbColor rgb="FFEB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62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hyperlink" Target="http://www.arosbb.dk/" TargetMode="External"/><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F195"/>
  <sheetViews>
    <sheetView windowProtection="false"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Z10" activeCellId="0" sqref="Z10"/>
    </sheetView>
  </sheetViews>
  <sheetFormatPr defaultRowHeight="12.8"/>
  <cols>
    <col collapsed="false" hidden="false" max="1" min="1" style="1" width="1.75510204081633"/>
    <col collapsed="false" hidden="false" max="2" min="2" style="1" width="3.10714285714286"/>
    <col collapsed="false" hidden="false" max="3" min="3" style="1" width="19.0357142857143"/>
    <col collapsed="false" hidden="false" max="4" min="4" style="2" width="21.0612244897959"/>
    <col collapsed="false" hidden="false" max="8" min="5" style="1" width="2.83673469387755"/>
    <col collapsed="false" hidden="false" max="9" min="9" style="1" width="30.5102040816327"/>
    <col collapsed="false" hidden="false" max="10" min="10" style="1" width="22.6785714285714"/>
    <col collapsed="false" hidden="false" max="11" min="11" style="1" width="1.75510204081633"/>
    <col collapsed="false" hidden="false" max="13" min="12" style="1" width="2.29591836734694"/>
    <col collapsed="false" hidden="false" max="17" min="14" style="3" width="2.02551020408163"/>
    <col collapsed="false" hidden="false" max="21" min="18" style="1" width="3.23979591836735"/>
    <col collapsed="false" hidden="false" max="22" min="22" style="1" width="2.29591836734694"/>
    <col collapsed="false" hidden="false" max="23" min="23" style="1" width="3.23979591836735"/>
    <col collapsed="false" hidden="false" max="24" min="24" style="1" width="3.91326530612245"/>
    <col collapsed="false" hidden="false" max="25" min="25" style="1" width="6.47959183673469"/>
    <col collapsed="false" hidden="false" max="27" min="26" style="1" width="4.05102040816327"/>
    <col collapsed="false" hidden="false" max="34" min="28" style="4" width="15.5255102040816"/>
    <col collapsed="false" hidden="false" max="35" min="35" style="5" width="1.88775510204082"/>
    <col collapsed="false" hidden="true" max="36" min="36" style="6" width="0"/>
    <col collapsed="false" hidden="true" max="41" min="37" style="7" width="0"/>
    <col collapsed="false" hidden="true" max="42" min="42" style="8" width="0"/>
    <col collapsed="false" hidden="true" max="48" min="43" style="1" width="0"/>
    <col collapsed="false" hidden="true" max="49" min="49" style="9" width="0"/>
    <col collapsed="false" hidden="true" max="50" min="50" style="10" width="0"/>
    <col collapsed="false" hidden="true" max="54" min="51" style="11" width="0"/>
    <col collapsed="false" hidden="true" max="55" min="55" style="12" width="0"/>
    <col collapsed="false" hidden="true" max="56" min="56" style="13" width="0"/>
    <col collapsed="false" hidden="true" max="64" min="57" style="14" width="0"/>
    <col collapsed="false" hidden="true" max="65" min="65" style="15" width="0"/>
    <col collapsed="false" hidden="true" max="66" min="66" style="16" width="0"/>
    <col collapsed="false" hidden="true" max="69" min="67" style="13" width="0"/>
    <col collapsed="false" hidden="true" max="70" min="70" style="14" width="0"/>
    <col collapsed="false" hidden="true" max="71" min="71" style="17" width="0"/>
    <col collapsed="false" hidden="true" max="72" min="72" style="14" width="0"/>
    <col collapsed="false" hidden="true" max="73" min="73" style="18" width="0"/>
    <col collapsed="false" hidden="true" max="76" min="74" style="14" width="0"/>
    <col collapsed="false" hidden="true" max="77" min="77" style="17" width="0"/>
    <col collapsed="false" hidden="true" max="78" min="78" style="1" width="0"/>
    <col collapsed="false" hidden="true" max="83" min="79" style="19" width="0"/>
    <col collapsed="false" hidden="true" max="84" min="84" style="1" width="0"/>
    <col collapsed="false" hidden="true" max="88" min="85" style="19" width="0"/>
    <col collapsed="false" hidden="true" max="91" min="89" style="1" width="0"/>
    <col collapsed="false" hidden="true" max="92" min="92" style="19" width="0"/>
    <col collapsed="false" hidden="true" max="94" min="93" style="1" width="0"/>
    <col collapsed="false" hidden="true" max="99" min="95" style="20" width="0"/>
    <col collapsed="false" hidden="true" max="100" min="100" style="1" width="0"/>
    <col collapsed="false" hidden="true" max="101" min="101" style="19" width="0"/>
    <col collapsed="false" hidden="true" max="1025" min="102" style="1" width="0"/>
  </cols>
  <sheetData>
    <row r="1" customFormat="false" ht="8.25" hidden="false" customHeight="true" outlineLevel="0" collapsed="false">
      <c r="A1" s="21"/>
      <c r="B1" s="22"/>
      <c r="C1" s="22"/>
      <c r="D1" s="23"/>
      <c r="E1" s="22"/>
      <c r="F1" s="22"/>
      <c r="G1" s="22"/>
      <c r="H1" s="22"/>
      <c r="I1" s="22"/>
      <c r="J1" s="22"/>
      <c r="K1" s="22"/>
      <c r="L1" s="22"/>
      <c r="M1" s="22"/>
      <c r="N1" s="24"/>
      <c r="O1" s="24"/>
      <c r="P1" s="24"/>
      <c r="Q1" s="24"/>
      <c r="R1" s="22"/>
      <c r="S1" s="22"/>
      <c r="T1" s="22"/>
      <c r="U1" s="22"/>
      <c r="V1" s="22"/>
      <c r="W1" s="22"/>
      <c r="X1" s="22"/>
      <c r="Y1" s="25"/>
      <c r="Z1" s="22"/>
      <c r="AA1" s="22"/>
      <c r="AB1" s="26"/>
      <c r="AC1" s="26"/>
      <c r="AD1" s="26"/>
      <c r="AE1" s="26"/>
      <c r="AF1" s="26"/>
      <c r="AG1" s="26"/>
      <c r="AH1" s="26"/>
      <c r="AI1" s="22"/>
      <c r="AJ1" s="27"/>
      <c r="AK1" s="27"/>
      <c r="AL1" s="27"/>
      <c r="AM1" s="27"/>
      <c r="AN1" s="27"/>
      <c r="AO1" s="27"/>
      <c r="AP1" s="27"/>
      <c r="AQ1" s="28"/>
      <c r="AR1" s="28"/>
      <c r="AS1" s="28"/>
      <c r="AT1" s="28"/>
      <c r="AU1" s="28"/>
      <c r="AV1" s="28"/>
      <c r="AW1" s="29"/>
      <c r="AX1" s="30" t="s">
        <v>0</v>
      </c>
      <c r="AY1" s="31" t="s">
        <v>1</v>
      </c>
      <c r="AZ1" s="31" t="s">
        <v>2</v>
      </c>
      <c r="BA1" s="31" t="s">
        <v>3</v>
      </c>
      <c r="BB1" s="31" t="s">
        <v>4</v>
      </c>
      <c r="BC1" s="32" t="s">
        <v>5</v>
      </c>
      <c r="BD1" s="33" t="s">
        <v>6</v>
      </c>
      <c r="BE1" s="33" t="s">
        <v>7</v>
      </c>
      <c r="BF1" s="33" t="s">
        <v>8</v>
      </c>
      <c r="BG1" s="33" t="s">
        <v>9</v>
      </c>
      <c r="BH1" s="33" t="s">
        <v>10</v>
      </c>
      <c r="BI1" s="33" t="s">
        <v>11</v>
      </c>
      <c r="BJ1" s="33" t="s">
        <v>12</v>
      </c>
      <c r="BK1" s="33" t="s">
        <v>13</v>
      </c>
      <c r="BL1" s="33"/>
      <c r="BM1" s="34"/>
      <c r="BN1" s="35" t="s">
        <v>14</v>
      </c>
      <c r="BO1" s="33" t="s">
        <v>15</v>
      </c>
      <c r="BP1" s="33" t="s">
        <v>16</v>
      </c>
      <c r="BQ1" s="33" t="s">
        <v>17</v>
      </c>
      <c r="BR1" s="33"/>
      <c r="BS1" s="36" t="n">
        <v>1</v>
      </c>
      <c r="BT1" s="29"/>
      <c r="BU1" s="37"/>
      <c r="BV1" s="33" t="s">
        <v>18</v>
      </c>
      <c r="BW1" s="33" t="s">
        <v>13</v>
      </c>
      <c r="BX1" s="33"/>
      <c r="BY1" s="38" t="s">
        <v>19</v>
      </c>
      <c r="BZ1" s="39"/>
      <c r="CA1" s="40"/>
      <c r="CB1" s="40"/>
      <c r="CC1" s="40"/>
      <c r="CD1" s="40"/>
      <c r="CE1" s="40"/>
      <c r="CF1" s="39"/>
      <c r="CG1" s="40"/>
      <c r="CH1" s="40"/>
      <c r="CI1" s="40"/>
      <c r="CJ1" s="40"/>
      <c r="CK1" s="39"/>
      <c r="CL1" s="39"/>
      <c r="CM1" s="39"/>
      <c r="CN1" s="40"/>
      <c r="CO1" s="39"/>
      <c r="CP1" s="39"/>
      <c r="CQ1" s="39"/>
      <c r="CR1" s="39"/>
      <c r="CS1" s="39"/>
      <c r="CT1" s="39"/>
      <c r="CU1" s="39"/>
      <c r="CV1" s="39"/>
      <c r="CW1" s="40"/>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GF1" s="0"/>
    </row>
    <row r="2" customFormat="false" ht="21.75" hidden="false" customHeight="true" outlineLevel="0" collapsed="false">
      <c r="A2" s="21"/>
      <c r="B2" s="41" t="s">
        <v>18</v>
      </c>
      <c r="C2" s="42" t="s">
        <v>20</v>
      </c>
      <c r="D2" s="43" t="s">
        <v>21</v>
      </c>
      <c r="E2" s="44" t="s">
        <v>1</v>
      </c>
      <c r="F2" s="45" t="s">
        <v>2</v>
      </c>
      <c r="G2" s="46" t="s">
        <v>3</v>
      </c>
      <c r="H2" s="47" t="s">
        <v>4</v>
      </c>
      <c r="I2" s="44" t="s">
        <v>22</v>
      </c>
      <c r="J2" s="42" t="s">
        <v>23</v>
      </c>
      <c r="K2" s="48"/>
      <c r="L2" s="41" t="s">
        <v>24</v>
      </c>
      <c r="M2" s="41" t="s">
        <v>25</v>
      </c>
      <c r="N2" s="49" t="s">
        <v>26</v>
      </c>
      <c r="O2" s="49"/>
      <c r="P2" s="49"/>
      <c r="Q2" s="49"/>
      <c r="R2" s="50" t="s">
        <v>27</v>
      </c>
      <c r="S2" s="51" t="s">
        <v>28</v>
      </c>
      <c r="T2" s="52" t="s">
        <v>29</v>
      </c>
      <c r="U2" s="52" t="s">
        <v>30</v>
      </c>
      <c r="V2" s="53" t="s">
        <v>31</v>
      </c>
      <c r="W2" s="54" t="s">
        <v>32</v>
      </c>
      <c r="X2" s="41" t="s">
        <v>33</v>
      </c>
      <c r="Y2" s="41" t="s">
        <v>34</v>
      </c>
      <c r="Z2" s="55" t="s">
        <v>35</v>
      </c>
      <c r="AA2" s="55" t="s">
        <v>36</v>
      </c>
      <c r="AB2" s="56" t="s">
        <v>37</v>
      </c>
      <c r="AC2" s="56" t="s">
        <v>38</v>
      </c>
      <c r="AD2" s="56" t="s">
        <v>39</v>
      </c>
      <c r="AE2" s="56" t="s">
        <v>40</v>
      </c>
      <c r="AF2" s="56" t="s">
        <v>41</v>
      </c>
      <c r="AG2" s="56" t="s">
        <v>42</v>
      </c>
      <c r="AH2" s="56" t="s">
        <v>43</v>
      </c>
      <c r="AI2" s="57"/>
      <c r="AJ2" s="58"/>
      <c r="AK2" s="58"/>
      <c r="AL2" s="58"/>
      <c r="AM2" s="58"/>
      <c r="AN2" s="58"/>
      <c r="AO2" s="58"/>
      <c r="AP2" s="27"/>
      <c r="AQ2" s="59" t="s">
        <v>1</v>
      </c>
      <c r="AR2" s="59" t="s">
        <v>2</v>
      </c>
      <c r="AS2" s="59" t="s">
        <v>3</v>
      </c>
      <c r="AT2" s="59" t="s">
        <v>4</v>
      </c>
      <c r="AU2" s="60"/>
      <c r="AV2" s="60"/>
      <c r="AW2" s="0"/>
      <c r="AX2" s="61" t="n">
        <v>1</v>
      </c>
      <c r="AY2" s="62" t="n">
        <v>2</v>
      </c>
      <c r="AZ2" s="62" t="n">
        <v>3</v>
      </c>
      <c r="BA2" s="62" t="n">
        <v>4</v>
      </c>
      <c r="BB2" s="62" t="n">
        <v>5</v>
      </c>
      <c r="BC2" s="63" t="n">
        <v>6</v>
      </c>
      <c r="BD2" s="64" t="n">
        <v>7</v>
      </c>
      <c r="BE2" s="64" t="n">
        <v>8</v>
      </c>
      <c r="BF2" s="64" t="n">
        <v>9</v>
      </c>
      <c r="BG2" s="64" t="n">
        <v>10</v>
      </c>
      <c r="BH2" s="64" t="n">
        <v>11</v>
      </c>
      <c r="BI2" s="64" t="n">
        <v>12</v>
      </c>
      <c r="BJ2" s="64" t="n">
        <v>13</v>
      </c>
      <c r="BK2" s="64" t="n">
        <v>14</v>
      </c>
      <c r="BL2" s="65"/>
      <c r="BM2" s="34" t="n">
        <v>1</v>
      </c>
      <c r="BN2" s="35" t="s">
        <v>44</v>
      </c>
      <c r="BO2" s="33" t="n">
        <v>50000</v>
      </c>
      <c r="BP2" s="33" t="s">
        <v>45</v>
      </c>
      <c r="BQ2" s="33" t="s">
        <v>46</v>
      </c>
      <c r="BR2" s="33"/>
      <c r="BS2" s="36" t="n">
        <f aca="false">IF(BT2="","",BS1+1)</f>
        <v>2</v>
      </c>
      <c r="BT2" s="29" t="str">
        <f aca="false">IF(BU2=0,"",BU2)</f>
        <v>Dark Elf Lineman</v>
      </c>
      <c r="BU2" s="37" t="str">
        <f aca="false">HLOOKUP(I$21,BZ$2:CW$16,2,0)</f>
        <v>Dark Elf Lineman</v>
      </c>
      <c r="BV2" s="33" t="n">
        <f aca="false">IF(BU2=0,"",COUNTIF($D$3:$D$18,BU2))</f>
        <v>5</v>
      </c>
      <c r="BW2" s="33" t="n">
        <f aca="false">IF(BU2=0,"",VLOOKUP(BT2,$AX:$BK,14,0))</f>
        <v>16</v>
      </c>
      <c r="BX2" s="33"/>
      <c r="BY2" s="66" t="s">
        <v>47</v>
      </c>
      <c r="BZ2" s="67" t="s">
        <v>44</v>
      </c>
      <c r="CA2" s="68" t="s">
        <v>48</v>
      </c>
      <c r="CB2" s="68" t="s">
        <v>49</v>
      </c>
      <c r="CC2" s="68" t="s">
        <v>50</v>
      </c>
      <c r="CD2" s="68" t="s">
        <v>51</v>
      </c>
      <c r="CE2" s="68" t="s">
        <v>52</v>
      </c>
      <c r="CF2" s="67" t="s">
        <v>53</v>
      </c>
      <c r="CG2" s="68" t="s">
        <v>54</v>
      </c>
      <c r="CH2" s="68" t="s">
        <v>55</v>
      </c>
      <c r="CI2" s="68" t="s">
        <v>56</v>
      </c>
      <c r="CJ2" s="68" t="s">
        <v>57</v>
      </c>
      <c r="CK2" s="67" t="s">
        <v>58</v>
      </c>
      <c r="CL2" s="67" t="s">
        <v>59</v>
      </c>
      <c r="CM2" s="67" t="s">
        <v>60</v>
      </c>
      <c r="CN2" s="68" t="s">
        <v>61</v>
      </c>
      <c r="CO2" s="67" t="s">
        <v>62</v>
      </c>
      <c r="CP2" s="67" t="s">
        <v>63</v>
      </c>
      <c r="CQ2" s="67" t="s">
        <v>64</v>
      </c>
      <c r="CR2" s="68" t="s">
        <v>65</v>
      </c>
      <c r="CS2" s="68" t="s">
        <v>66</v>
      </c>
      <c r="CT2" s="67" t="s">
        <v>67</v>
      </c>
      <c r="CU2" s="67" t="s">
        <v>68</v>
      </c>
      <c r="CV2" s="67" t="s">
        <v>69</v>
      </c>
      <c r="CW2" s="68" t="s">
        <v>70</v>
      </c>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GF2" s="65"/>
    </row>
    <row r="3" customFormat="false" ht="18" hidden="false" customHeight="true" outlineLevel="0" collapsed="false">
      <c r="A3" s="21"/>
      <c r="B3" s="69" t="n">
        <v>1</v>
      </c>
      <c r="C3" s="70" t="s">
        <v>71</v>
      </c>
      <c r="D3" s="71" t="str">
        <f aca="false">IF(AP3&lt;=1,"",VLOOKUP(AP3,BS:BT,2,0))</f>
        <v>Witch Elf</v>
      </c>
      <c r="E3" s="72" t="n">
        <f aca="false">IF(D3&lt;&gt;"",IF(X3="Star",VLOOKUP(D3,$AX:$BD,2,0),VLOOKUP(D3,$AX:$BD,2,0)+N3+IF(AJ3=2,1)+IF(AK3=2,1)+IF(AL3=2,1)+IF(AM3=2,1)+IF(AN3=2,1)+IF(AO3=2,1)),"")</f>
        <v>7</v>
      </c>
      <c r="F3" s="73" t="n">
        <f aca="false">IF(D3&lt;&gt;"",IF(X3="Star",VLOOKUP(D3,$AX:$BD,3,0),VLOOKUP(D3,$AX:$BD,3,0)+O3+IF(AJ3=5,1)+IF(AK3=5,1)+IF(AL3=5,1)+IF(AM3=5,1)+IF(AN3=5,1)+IF(AO3=5,1)),"")</f>
        <v>3</v>
      </c>
      <c r="G3" s="74" t="n">
        <f aca="false">IF(D3&lt;&gt;"",IF(X3="Star",VLOOKUP(D3,$AX:$BD,4,0),VLOOKUP(D3,$AX:$BD,4,0)+P3+IF(AJ3=4,1)+IF(AK3=4,1)+IF(AL3=4,1)+IF(AM3=4,1)+IF(AN3=4,1)+IF(AO3=4,1)),"")</f>
        <v>4</v>
      </c>
      <c r="H3" s="75" t="n">
        <f aca="false">IF(D3&lt;&gt;"",IF(X3="Star",VLOOKUP(D3,$AX:$BD,5,0),VLOOKUP(D3,$AX:$BD,5,0)+Q3+IF(AJ3=3,1)+IF(AK3=3,1)+IF(AL3=3,1)+IF(AM3=3,1)+IF(AN3=3,1)+IF(AO3=3,1)),"")</f>
        <v>7</v>
      </c>
      <c r="I3" s="76" t="str">
        <f aca="false">IF(D3="","",IF(VLOOKUP(D3,$BT$2:$BW$14,3,0)&gt;VLOOKUP(D3,$BT$2:$BW$14,4,0),"Player type quantity surpassed",VLOOKUP(D3,$AX:$BD,6,0)))</f>
        <v>Dodge,  Frenzy,  Jump Up</v>
      </c>
      <c r="J3" s="77" t="str">
        <f aca="false">AB3&amp;AC3&amp;AD3&amp;AE3&amp;AF3&amp;AG3&amp;IF(AH3&lt;&gt;"",IF(AB3&amp;AC3&amp;AD3&amp;AE3&amp;AF3&amp;AG3&lt;&gt;"",", ","")&amp;AH3,"")</f>
        <v>Wrestle</v>
      </c>
      <c r="K3" s="78" t="str">
        <f aca="false">IF(X3="Star","n/a",IF(X3&gt;=176,"6",IF(X3&gt;=76,"5",IF(X3&gt;=51,"4",IF(X3&gt;=31,"3",IF(X3&gt;=16,"2",IF(X3&gt;=6,"1","")))))))</f>
        <v/>
      </c>
      <c r="L3" s="79"/>
      <c r="M3" s="79"/>
      <c r="N3" s="80"/>
      <c r="O3" s="81"/>
      <c r="P3" s="82"/>
      <c r="Q3" s="83"/>
      <c r="R3" s="84"/>
      <c r="S3" s="85"/>
      <c r="T3" s="84"/>
      <c r="U3" s="85"/>
      <c r="V3" s="86"/>
      <c r="W3" s="87"/>
      <c r="X3" s="88" t="n">
        <f aca="false">IF(LEFT(D3,1)="*","Star",R3*2+S3*1+T3*3+U3*2+W3*5+AA3)</f>
        <v>0</v>
      </c>
      <c r="Y3" s="89" t="n">
        <f aca="false">IF(D3&lt;&gt;"",(Z3+T33+U33+V33+W33+X33+Y33)*1000+VLOOKUP(D3,AX:BD,7,0),0)</f>
        <v>110000</v>
      </c>
      <c r="Z3" s="90" t="n">
        <v>-20</v>
      </c>
      <c r="AA3" s="91"/>
      <c r="AB3" s="92" t="str">
        <f aca="false">IF(AJ3&gt;1,VLOOKUP(AJ3,$AO$32:$AQ$87,3),"")</f>
        <v>Wrestle</v>
      </c>
      <c r="AC3" s="92" t="str">
        <f aca="false">IF(AK3&gt;1,IF(AB3&lt;&gt;"",", ","")&amp;VLOOKUP(AK3,$AO$32:$AQ$87,3),"")</f>
        <v/>
      </c>
      <c r="AD3" s="92" t="str">
        <f aca="false">IF(AL3&gt;1,IF(AB3&amp;AC3&lt;&gt;"",", ","")&amp;VLOOKUP(AL3,$AO$32:$AQ$87,3),"")</f>
        <v/>
      </c>
      <c r="AE3" s="92" t="str">
        <f aca="false">IF(AM3&gt;1,IF(AB3&amp;AC3&amp;AD3&lt;&gt;"",", ","")&amp;VLOOKUP(AM3,$AO$32:$AQ$87,3),"")</f>
        <v/>
      </c>
      <c r="AF3" s="92" t="str">
        <f aca="false">IF(AN3&gt;1,IF(AB3&amp;AC3&amp;AD3&amp;AE3&lt;&gt;"",", ","")&amp;VLOOKUP(AN3,$AO$32:$AQ$87,3),"")</f>
        <v/>
      </c>
      <c r="AG3" s="92" t="str">
        <f aca="false">IF(AO3&gt;1,IF(AB3&amp;AC3&amp;AD3&amp;AE3&amp;AF3&lt;&gt;"",", ","")&amp;VLOOKUP(AO3,$AO$32:$AQ$87,3),"")</f>
        <v/>
      </c>
      <c r="AH3" s="93"/>
      <c r="AI3" s="94"/>
      <c r="AJ3" s="95" t="n">
        <v>19</v>
      </c>
      <c r="AK3" s="95" t="n">
        <v>1</v>
      </c>
      <c r="AL3" s="95" t="n">
        <v>1</v>
      </c>
      <c r="AM3" s="95" t="n">
        <v>1</v>
      </c>
      <c r="AN3" s="95" t="n">
        <v>1</v>
      </c>
      <c r="AO3" s="95" t="n">
        <v>1</v>
      </c>
      <c r="AP3" s="96" t="n">
        <v>6</v>
      </c>
      <c r="AQ3" s="60" t="n">
        <f aca="false">VLOOKUP(D3,$AX:$BD,2,0)</f>
        <v>7</v>
      </c>
      <c r="AR3" s="60" t="n">
        <f aca="false">VLOOKUP(D3,$AX:$BD,3,0)</f>
        <v>3</v>
      </c>
      <c r="AS3" s="60" t="n">
        <f aca="false">VLOOKUP(D3,$AX:$BD,4,0)</f>
        <v>4</v>
      </c>
      <c r="AT3" s="60" t="n">
        <f aca="false">VLOOKUP(D3,$AX:$BD,5,0)</f>
        <v>7</v>
      </c>
      <c r="AU3" s="97" t="n">
        <f aca="false">IF(L3&lt;&gt;"",0,(IF(D3&lt;&gt;"",VLOOKUP(D3,AX:BD,7,0)+(Z3+T33+U33+V33+W33+X33+Y33)*1000,0)))</f>
        <v>110000</v>
      </c>
      <c r="AV3" s="60"/>
      <c r="AW3" s="29" t="n">
        <v>1</v>
      </c>
      <c r="AX3" s="98" t="s">
        <v>72</v>
      </c>
      <c r="AY3" s="99" t="n">
        <v>6</v>
      </c>
      <c r="AZ3" s="99" t="n">
        <v>3</v>
      </c>
      <c r="BA3" s="99" t="n">
        <v>3</v>
      </c>
      <c r="BB3" s="99" t="n">
        <v>7</v>
      </c>
      <c r="BC3" s="100" t="s">
        <v>73</v>
      </c>
      <c r="BD3" s="65" t="n">
        <v>50000</v>
      </c>
      <c r="BE3" s="65" t="s">
        <v>74</v>
      </c>
      <c r="BF3" s="65" t="n">
        <v>20</v>
      </c>
      <c r="BG3" s="65" t="n">
        <v>30</v>
      </c>
      <c r="BH3" s="65" t="n">
        <v>30</v>
      </c>
      <c r="BI3" s="65" t="n">
        <v>30</v>
      </c>
      <c r="BJ3" s="65" t="s">
        <v>75</v>
      </c>
      <c r="BK3" s="65" t="n">
        <v>16</v>
      </c>
      <c r="BL3" s="65"/>
      <c r="BM3" s="34" t="n">
        <v>2</v>
      </c>
      <c r="BN3" s="35" t="s">
        <v>48</v>
      </c>
      <c r="BO3" s="33" t="n">
        <v>60000</v>
      </c>
      <c r="BP3" s="33" t="s">
        <v>76</v>
      </c>
      <c r="BQ3" s="33" t="s">
        <v>46</v>
      </c>
      <c r="BR3" s="33"/>
      <c r="BS3" s="36" t="n">
        <f aca="false">IF(BT3="","",BS2+1)</f>
        <v>3</v>
      </c>
      <c r="BT3" s="29" t="str">
        <f aca="false">IF(BU3=0,"",BU3)</f>
        <v>Dark Elf Runner</v>
      </c>
      <c r="BU3" s="37" t="str">
        <f aca="false">HLOOKUP(I$21,BZ$2:CW$16,3,0)</f>
        <v>Dark Elf Runner</v>
      </c>
      <c r="BV3" s="33" t="n">
        <f aca="false">IF(BU3=0,"",COUNTIF($D$3:$D$18,BU3))</f>
        <v>1</v>
      </c>
      <c r="BW3" s="33" t="n">
        <f aca="false">IF(BU3=0,"",VLOOKUP(BT3,$AX:$BK,14,0))</f>
        <v>2</v>
      </c>
      <c r="BX3" s="33"/>
      <c r="BY3" s="34" t="n">
        <v>1</v>
      </c>
      <c r="BZ3" s="98" t="s">
        <v>72</v>
      </c>
      <c r="CA3" s="98" t="s">
        <v>77</v>
      </c>
      <c r="CB3" s="98" t="s">
        <v>78</v>
      </c>
      <c r="CC3" s="98" t="s">
        <v>79</v>
      </c>
      <c r="CD3" s="30" t="s">
        <v>80</v>
      </c>
      <c r="CE3" s="98" t="s">
        <v>81</v>
      </c>
      <c r="CF3" s="30" t="s">
        <v>82</v>
      </c>
      <c r="CG3" s="30" t="s">
        <v>54</v>
      </c>
      <c r="CH3" s="98" t="s">
        <v>55</v>
      </c>
      <c r="CI3" s="30" t="s">
        <v>83</v>
      </c>
      <c r="CJ3" s="30" t="s">
        <v>84</v>
      </c>
      <c r="CK3" s="98" t="s">
        <v>85</v>
      </c>
      <c r="CL3" s="98" t="s">
        <v>86</v>
      </c>
      <c r="CM3" s="98" t="s">
        <v>87</v>
      </c>
      <c r="CN3" s="98" t="s">
        <v>88</v>
      </c>
      <c r="CO3" s="98" t="s">
        <v>89</v>
      </c>
      <c r="CP3" s="98" t="s">
        <v>90</v>
      </c>
      <c r="CQ3" s="30" t="s">
        <v>91</v>
      </c>
      <c r="CR3" s="30" t="s">
        <v>92</v>
      </c>
      <c r="CS3" s="30" t="s">
        <v>93</v>
      </c>
      <c r="CT3" s="98" t="s">
        <v>94</v>
      </c>
      <c r="CU3" s="98" t="s">
        <v>95</v>
      </c>
      <c r="CV3" s="98" t="s">
        <v>96</v>
      </c>
      <c r="CW3" s="30" t="s">
        <v>97</v>
      </c>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GF3" s="65"/>
    </row>
    <row r="4" customFormat="false" ht="18" hidden="false" customHeight="true" outlineLevel="0" collapsed="false">
      <c r="A4" s="21"/>
      <c r="B4" s="101" t="n">
        <v>2</v>
      </c>
      <c r="C4" s="70" t="s">
        <v>98</v>
      </c>
      <c r="D4" s="71" t="str">
        <f aca="false">IF(AP4&lt;=1,"",VLOOKUP(AP4,BS:BT,2,0))</f>
        <v>Witch Elf</v>
      </c>
      <c r="E4" s="72" t="n">
        <f aca="false">IF(D4&lt;&gt;"",IF(X4="Star",VLOOKUP(D4,$AX:$BD,2,0),VLOOKUP(D4,$AX:$BD,2,0)+N4+IF(AJ4=2,1)+IF(AK4=2,1)+IF(AL4=2,1)+IF(AM4=2,1)+IF(AN4=2,1)+IF(AO4=2,1)),"")</f>
        <v>7</v>
      </c>
      <c r="F4" s="73" t="n">
        <f aca="false">IF(D4&lt;&gt;"",IF(X4="Star",VLOOKUP(D4,$AX:$BD,3,0),VLOOKUP(D4,$AX:$BD,3,0)+O4+IF(AJ4=5,1)+IF(AK4=5,1)+IF(AL4=5,1)+IF(AM4=5,1)+IF(AN4=5,1)+IF(AO4=5,1)),"")</f>
        <v>3</v>
      </c>
      <c r="G4" s="74" t="n">
        <f aca="false">IF(D4&lt;&gt;"",IF(X4="Star",VLOOKUP(D4,$AX:$BD,4,0),VLOOKUP(D4,$AX:$BD,4,0)+P4+IF(AJ4=4,1)+IF(AK4=4,1)+IF(AL4=4,1)+IF(AM4=4,1)+IF(AN4=4,1)+IF(AO4=4,1)),"")</f>
        <v>4</v>
      </c>
      <c r="H4" s="75" t="n">
        <f aca="false">IF(D4&lt;&gt;"",IF(X4="Star",VLOOKUP(D4,$AX:$BD,5,0),VLOOKUP(D4,$AX:$BD,5,0)+Q4+IF(AJ4=3,1)+IF(AK4=3,1)+IF(AL4=3,1)+IF(AM4=3,1)+IF(AN4=3,1)+IF(AO4=3,1)),"")</f>
        <v>7</v>
      </c>
      <c r="I4" s="76" t="str">
        <f aca="false">IF(D4="","",IF(VLOOKUP(D4,$BT$2:$BW$14,3,0)&gt;VLOOKUP(D4,$BT$2:$BW$14,4,0),"Player type quantity surpassed",VLOOKUP(D4,$AX:$BD,6,0)))</f>
        <v>Dodge,  Frenzy,  Jump Up</v>
      </c>
      <c r="J4" s="77" t="str">
        <f aca="false">AB4&amp;AC4&amp;AD4&amp;AE4&amp;AF4&amp;AG4&amp;IF(AH4&lt;&gt;"",", "&amp;AH4,"")</f>
        <v>Block</v>
      </c>
      <c r="K4" s="78" t="str">
        <f aca="false">IF(X4="Star","n/a",IF(X4&gt;=176,"6",IF(X4&gt;=76,"5",IF(X4&gt;=51,"4",IF(X4&gt;=31,"3",IF(X4&gt;=16,"2",IF(X4&gt;=6,"1","")))))))</f>
        <v/>
      </c>
      <c r="L4" s="102"/>
      <c r="M4" s="102"/>
      <c r="N4" s="103"/>
      <c r="O4" s="104"/>
      <c r="P4" s="105"/>
      <c r="Q4" s="106"/>
      <c r="R4" s="107"/>
      <c r="S4" s="108"/>
      <c r="T4" s="107"/>
      <c r="U4" s="108"/>
      <c r="V4" s="109"/>
      <c r="W4" s="110"/>
      <c r="X4" s="88" t="n">
        <f aca="false">IF(LEFT(D4,1)="*","Star",R4*2+S4*1+T4*3+U4*2+W4*5+AA4)</f>
        <v>0</v>
      </c>
      <c r="Y4" s="89" t="n">
        <f aca="false">IF(D4&lt;&gt;"",(Z4+T34+U34+V34+W34+X34+Y34)*1000+VLOOKUP(D4,AX:BD,7,0),0)</f>
        <v>110000</v>
      </c>
      <c r="Z4" s="90" t="n">
        <v>-20</v>
      </c>
      <c r="AA4" s="91"/>
      <c r="AB4" s="92" t="str">
        <f aca="false">IF(AJ4&gt;1,VLOOKUP(AJ4,$AO$32:$AQ$87,3),"")</f>
        <v>Block</v>
      </c>
      <c r="AC4" s="92" t="str">
        <f aca="false">IF(AK4&gt;1,IF(AB4&lt;&gt;"",", ","")&amp;VLOOKUP(AK4,$AO$32:$AQ$87,3),"")</f>
        <v/>
      </c>
      <c r="AD4" s="92" t="str">
        <f aca="false">IF(AL4&gt;1,IF(AB4&amp;AC4&lt;&gt;"",", ","")&amp;VLOOKUP(AL4,$AO$32:$AQ$87,3),"")</f>
        <v/>
      </c>
      <c r="AE4" s="92" t="str">
        <f aca="false">IF(AM4&gt;1,IF(AB4&amp;AC4&amp;AD4&lt;&gt;"",", ","")&amp;VLOOKUP(AM4,$AO$32:$AQ$87,3),"")</f>
        <v/>
      </c>
      <c r="AF4" s="92" t="str">
        <f aca="false">IF(AN4&gt;1,IF(AB4&amp;AC4&amp;AD4&amp;AE4&lt;&gt;"",", ","")&amp;VLOOKUP(AN4,$AO$32:$AQ$87,3),"")</f>
        <v/>
      </c>
      <c r="AG4" s="92" t="str">
        <f aca="false">IF(AO4&gt;1,IF(AB4&amp;AC4&amp;AD4&amp;AE4&amp;AF4&lt;&gt;"",", ","")&amp;VLOOKUP(AO4,$AO$32:$AQ$87,3),"")</f>
        <v/>
      </c>
      <c r="AH4" s="93"/>
      <c r="AI4" s="94"/>
      <c r="AJ4" s="95" t="n">
        <v>6</v>
      </c>
      <c r="AK4" s="95" t="n">
        <v>1</v>
      </c>
      <c r="AL4" s="95" t="n">
        <v>1</v>
      </c>
      <c r="AM4" s="95" t="n">
        <v>1</v>
      </c>
      <c r="AN4" s="95" t="n">
        <v>1</v>
      </c>
      <c r="AO4" s="95" t="n">
        <v>1</v>
      </c>
      <c r="AP4" s="96" t="n">
        <v>6</v>
      </c>
      <c r="AQ4" s="60" t="n">
        <f aca="false">VLOOKUP(D4,$AX:$BD,2,0)</f>
        <v>7</v>
      </c>
      <c r="AR4" s="60" t="n">
        <f aca="false">VLOOKUP(D4,$AX:$BD,3,0)</f>
        <v>3</v>
      </c>
      <c r="AS4" s="60" t="n">
        <f aca="false">VLOOKUP(D4,$AX:$BD,4,0)</f>
        <v>4</v>
      </c>
      <c r="AT4" s="60" t="n">
        <f aca="false">VLOOKUP(D4,$AX:$BD,5,0)</f>
        <v>7</v>
      </c>
      <c r="AU4" s="97" t="n">
        <f aca="false">IF(L4&lt;&gt;"",0,(IF(D4&lt;&gt;"",VLOOKUP(D4,AX:BD,7,0)+(Z4+T34+U34+V34+W34+X34+Y34)*1000,0)))</f>
        <v>110000</v>
      </c>
      <c r="AV4" s="60"/>
      <c r="AW4" s="29" t="n">
        <f aca="false">IF(AX4="","",AW3+1)</f>
        <v>2</v>
      </c>
      <c r="AX4" s="98" t="s">
        <v>99</v>
      </c>
      <c r="AY4" s="99" t="n">
        <v>6</v>
      </c>
      <c r="AZ4" s="99" t="n">
        <v>3</v>
      </c>
      <c r="BA4" s="99" t="n">
        <v>3</v>
      </c>
      <c r="BB4" s="99" t="n">
        <v>7</v>
      </c>
      <c r="BC4" s="100" t="s">
        <v>100</v>
      </c>
      <c r="BD4" s="65" t="n">
        <v>70000</v>
      </c>
      <c r="BE4" s="65" t="s">
        <v>101</v>
      </c>
      <c r="BF4" s="65" t="n">
        <v>20</v>
      </c>
      <c r="BG4" s="65" t="n">
        <v>30</v>
      </c>
      <c r="BH4" s="65" t="n">
        <v>20</v>
      </c>
      <c r="BI4" s="65" t="n">
        <v>30</v>
      </c>
      <c r="BJ4" s="65" t="s">
        <v>75</v>
      </c>
      <c r="BK4" s="65" t="n">
        <v>2</v>
      </c>
      <c r="BL4" s="65"/>
      <c r="BM4" s="34" t="n">
        <v>3</v>
      </c>
      <c r="BN4" s="35" t="s">
        <v>49</v>
      </c>
      <c r="BO4" s="33" t="n">
        <v>70000</v>
      </c>
      <c r="BP4" s="33" t="s">
        <v>102</v>
      </c>
      <c r="BQ4" s="33" t="s">
        <v>46</v>
      </c>
      <c r="BR4" s="33"/>
      <c r="BS4" s="36" t="n">
        <f aca="false">IF(BT4="","",BS3+1)</f>
        <v>4</v>
      </c>
      <c r="BT4" s="29" t="str">
        <f aca="false">IF(BU4=0,"",BU4)</f>
        <v>Dark Elf Assassin</v>
      </c>
      <c r="BU4" s="37" t="str">
        <f aca="false">HLOOKUP(I$21,BZ$2:CW$16,4,0)</f>
        <v>Dark Elf Assassin</v>
      </c>
      <c r="BV4" s="33" t="n">
        <f aca="false">IF(BU4=0,"",COUNTIF($D$3:$D$18,BU4))</f>
        <v>0</v>
      </c>
      <c r="BW4" s="33" t="n">
        <f aca="false">IF(BU4=0,"",VLOOKUP(BT4,$AX:$BK,14,0))</f>
        <v>2</v>
      </c>
      <c r="BX4" s="33"/>
      <c r="BY4" s="34" t="n">
        <v>2</v>
      </c>
      <c r="BZ4" s="98" t="s">
        <v>99</v>
      </c>
      <c r="CA4" s="98" t="s">
        <v>103</v>
      </c>
      <c r="CB4" s="98" t="s">
        <v>104</v>
      </c>
      <c r="CC4" s="98" t="s">
        <v>105</v>
      </c>
      <c r="CD4" s="30" t="s">
        <v>106</v>
      </c>
      <c r="CE4" s="98" t="s">
        <v>107</v>
      </c>
      <c r="CF4" s="30" t="s">
        <v>108</v>
      </c>
      <c r="CG4" s="98" t="s">
        <v>109</v>
      </c>
      <c r="CH4" s="98" t="s">
        <v>110</v>
      </c>
      <c r="CI4" s="30" t="s">
        <v>111</v>
      </c>
      <c r="CJ4" s="30" t="s">
        <v>112</v>
      </c>
      <c r="CK4" s="98" t="s">
        <v>113</v>
      </c>
      <c r="CL4" s="98" t="s">
        <v>114</v>
      </c>
      <c r="CM4" s="98" t="s">
        <v>115</v>
      </c>
      <c r="CN4" s="98" t="s">
        <v>116</v>
      </c>
      <c r="CO4" s="98" t="s">
        <v>117</v>
      </c>
      <c r="CP4" s="98" t="s">
        <v>118</v>
      </c>
      <c r="CQ4" s="30" t="s">
        <v>119</v>
      </c>
      <c r="CR4" s="30" t="s">
        <v>120</v>
      </c>
      <c r="CS4" s="30" t="s">
        <v>121</v>
      </c>
      <c r="CT4" s="98" t="s">
        <v>122</v>
      </c>
      <c r="CU4" s="98" t="s">
        <v>123</v>
      </c>
      <c r="CV4" s="98" t="s">
        <v>69</v>
      </c>
      <c r="CW4" s="30" t="s">
        <v>124</v>
      </c>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GF4" s="65"/>
    </row>
    <row r="5" customFormat="false" ht="18" hidden="false" customHeight="true" outlineLevel="0" collapsed="false">
      <c r="A5" s="21"/>
      <c r="B5" s="69" t="n">
        <v>3</v>
      </c>
      <c r="C5" s="70" t="s">
        <v>125</v>
      </c>
      <c r="D5" s="71" t="str">
        <f aca="false">IF(AP5&lt;=1,"",VLOOKUP(AP5,BS:BT,2,0))</f>
        <v>Dark Elf Blitzer</v>
      </c>
      <c r="E5" s="72" t="n">
        <f aca="false">IF(D5&lt;&gt;"",IF(X5="Star",VLOOKUP(D5,$AX:$BD,2,0),VLOOKUP(D5,$AX:$BD,2,0)+N5+IF(AJ5=2,1)+IF(AK5=2,1)+IF(AL5=2,1)+IF(AM5=2,1)+IF(AN5=2,1)+IF(AO5=2,1)),"")</f>
        <v>7</v>
      </c>
      <c r="F5" s="73" t="n">
        <f aca="false">IF(D5&lt;&gt;"",IF(X5="Star",VLOOKUP(D5,$AX:$BD,3,0),VLOOKUP(D5,$AX:$BD,3,0)+O5+IF(AJ5=5,1)+IF(AK5=5,1)+IF(AL5=5,1)+IF(AM5=5,1)+IF(AN5=5,1)+IF(AO5=5,1)),"")</f>
        <v>3</v>
      </c>
      <c r="G5" s="74" t="n">
        <f aca="false">IF(D5&lt;&gt;"",IF(X5="Star",VLOOKUP(D5,$AX:$BD,4,0),VLOOKUP(D5,$AX:$BD,4,0)+P5+IF(AJ5=4,1)+IF(AK5=4,1)+IF(AL5=4,1)+IF(AM5=4,1)+IF(AN5=4,1)+IF(AO5=4,1)),"")</f>
        <v>4</v>
      </c>
      <c r="H5" s="75" t="n">
        <f aca="false">IF(D5&lt;&gt;"",IF(X5="Star",VLOOKUP(D5,$AX:$BD,5,0),VLOOKUP(D5,$AX:$BD,5,0)+Q5+IF(AJ5=3,1)+IF(AK5=3,1)+IF(AL5=3,1)+IF(AM5=3,1)+IF(AN5=3,1)+IF(AO5=3,1)),"")</f>
        <v>8</v>
      </c>
      <c r="I5" s="76" t="str">
        <f aca="false">IF(D5="","",IF(VLOOKUP(D5,$BT$2:$BW$14,3,0)&gt;VLOOKUP(D5,$BT$2:$BW$14,4,0),"Player type quantity surpassed",VLOOKUP(D5,$AX:$BD,6,0)))</f>
        <v>Block</v>
      </c>
      <c r="J5" s="77" t="str">
        <f aca="false">AB5&amp;AC5&amp;AD5&amp;AE5&amp;AF5&amp;AG5&amp;IF(AH5&lt;&gt;"",", "&amp;AH5,"")</f>
        <v>Dodge</v>
      </c>
      <c r="K5" s="78" t="str">
        <f aca="false">IF(X5="Star","n/a",IF(X5&gt;=176,"6",IF(X5&gt;=76,"5",IF(X5&gt;=51,"4",IF(X5&gt;=31,"3",IF(X5&gt;=16,"2",IF(X5&gt;=6,"1","")))))))</f>
        <v/>
      </c>
      <c r="L5" s="102"/>
      <c r="M5" s="102"/>
      <c r="N5" s="103"/>
      <c r="O5" s="104"/>
      <c r="P5" s="105"/>
      <c r="Q5" s="106"/>
      <c r="R5" s="107"/>
      <c r="S5" s="108"/>
      <c r="T5" s="107"/>
      <c r="U5" s="108"/>
      <c r="V5" s="109"/>
      <c r="W5" s="110"/>
      <c r="X5" s="88" t="n">
        <f aca="false">IF(LEFT(D5,1)="*","Star",R5*2+S5*1+T5*3+U5*2+W5*5+AA5)</f>
        <v>0</v>
      </c>
      <c r="Y5" s="89" t="n">
        <f aca="false">IF(D5&lt;&gt;"",(Z5+T35+U35+V35+W35+X35+Y35)*1000+VLOOKUP(D5,AX:BD,7,0),0)</f>
        <v>100000</v>
      </c>
      <c r="Z5" s="90" t="n">
        <v>-20</v>
      </c>
      <c r="AA5" s="91"/>
      <c r="AB5" s="92" t="str">
        <f aca="false">IF(AJ5&gt;1,VLOOKUP(AJ5,$AO$32:$AQ$87,3),"")</f>
        <v>Dodge</v>
      </c>
      <c r="AC5" s="92" t="str">
        <f aca="false">IF(AK5&gt;1,IF(AB5&lt;&gt;"",", ","")&amp;VLOOKUP(AK5,$AO$32:$AQ$87,3),"")</f>
        <v/>
      </c>
      <c r="AD5" s="92" t="str">
        <f aca="false">IF(AL5&gt;1,IF(AB5&amp;AC5&lt;&gt;"",", ","")&amp;VLOOKUP(AL5,$AO$32:$AQ$87,3),"")</f>
        <v/>
      </c>
      <c r="AE5" s="92" t="str">
        <f aca="false">IF(AM5&gt;1,IF(AB5&amp;AC5&amp;AD5&lt;&gt;"",", ","")&amp;VLOOKUP(AM5,$AO$32:$AQ$87,3),"")</f>
        <v/>
      </c>
      <c r="AF5" s="92" t="str">
        <f aca="false">IF(AN5&gt;1,IF(AB5&amp;AC5&amp;AD5&amp;AE5&lt;&gt;"",", ","")&amp;VLOOKUP(AN5,$AO$32:$AQ$87,3),"")</f>
        <v/>
      </c>
      <c r="AG5" s="92" t="str">
        <f aca="false">IF(AO5&gt;1,IF(AB5&amp;AC5&amp;AD5&amp;AE5&amp;AF5&lt;&gt;"",", ","")&amp;VLOOKUP(AO5,$AO$32:$AQ$87,3),"")</f>
        <v/>
      </c>
      <c r="AH5" s="93"/>
      <c r="AI5" s="94"/>
      <c r="AJ5" s="95" t="n">
        <v>23</v>
      </c>
      <c r="AK5" s="95" t="n">
        <v>1</v>
      </c>
      <c r="AL5" s="95" t="n">
        <v>1</v>
      </c>
      <c r="AM5" s="95" t="n">
        <v>1</v>
      </c>
      <c r="AN5" s="95" t="n">
        <v>1</v>
      </c>
      <c r="AO5" s="95" t="n">
        <v>1</v>
      </c>
      <c r="AP5" s="96" t="n">
        <v>5</v>
      </c>
      <c r="AQ5" s="60" t="n">
        <f aca="false">VLOOKUP(D5,$AX:$BD,2,0)</f>
        <v>7</v>
      </c>
      <c r="AR5" s="60" t="n">
        <f aca="false">VLOOKUP(D5,$AX:$BD,3,0)</f>
        <v>3</v>
      </c>
      <c r="AS5" s="60" t="n">
        <f aca="false">VLOOKUP(D5,$AX:$BD,4,0)</f>
        <v>4</v>
      </c>
      <c r="AT5" s="60" t="n">
        <f aca="false">VLOOKUP(D5,$AX:$BD,5,0)</f>
        <v>8</v>
      </c>
      <c r="AU5" s="97" t="n">
        <f aca="false">IF(L5&lt;&gt;"",0,(IF(D5&lt;&gt;"",VLOOKUP(D5,AX:BD,7,0)+(Z5+T35+U35+V35+W35+X35+Y35)*1000,0)))</f>
        <v>100000</v>
      </c>
      <c r="AV5" s="60"/>
      <c r="AW5" s="29" t="n">
        <f aca="false">IF(AX5="","",AW4+1)</f>
        <v>3</v>
      </c>
      <c r="AX5" s="98" t="s">
        <v>126</v>
      </c>
      <c r="AY5" s="99" t="n">
        <v>6</v>
      </c>
      <c r="AZ5" s="99" t="n">
        <v>3</v>
      </c>
      <c r="BA5" s="99" t="n">
        <v>3</v>
      </c>
      <c r="BB5" s="99" t="n">
        <v>7</v>
      </c>
      <c r="BC5" s="100" t="s">
        <v>127</v>
      </c>
      <c r="BD5" s="65" t="n">
        <v>70000</v>
      </c>
      <c r="BE5" s="65" t="s">
        <v>128</v>
      </c>
      <c r="BF5" s="65" t="n">
        <v>20</v>
      </c>
      <c r="BG5" s="65" t="n">
        <v>20</v>
      </c>
      <c r="BH5" s="65" t="n">
        <v>30</v>
      </c>
      <c r="BI5" s="65" t="n">
        <v>30</v>
      </c>
      <c r="BJ5" s="65" t="s">
        <v>75</v>
      </c>
      <c r="BK5" s="65" t="n">
        <v>2</v>
      </c>
      <c r="BL5" s="65"/>
      <c r="BM5" s="34" t="n">
        <v>4</v>
      </c>
      <c r="BN5" s="111" t="s">
        <v>50</v>
      </c>
      <c r="BO5" s="65" t="n">
        <v>70000</v>
      </c>
      <c r="BP5" s="0"/>
      <c r="BQ5" s="33" t="s">
        <v>46</v>
      </c>
      <c r="BR5" s="33"/>
      <c r="BS5" s="36" t="n">
        <f aca="false">IF(BT5="","",BS4+1)</f>
        <v>5</v>
      </c>
      <c r="BT5" s="29" t="str">
        <f aca="false">IF(BU5=0,"",BU5)</f>
        <v>Dark Elf Blitzer</v>
      </c>
      <c r="BU5" s="37" t="str">
        <f aca="false">HLOOKUP(I$21,BZ$2:CW$16,5,0)</f>
        <v>Dark Elf Blitzer</v>
      </c>
      <c r="BV5" s="33" t="n">
        <f aca="false">IF(BU5=0,"",COUNTIF($D$3:$D$18,BU5))</f>
        <v>3</v>
      </c>
      <c r="BW5" s="33" t="n">
        <f aca="false">IF(BU5=0,"",VLOOKUP(BT5,$AX:$BK,14,0))</f>
        <v>4</v>
      </c>
      <c r="BX5" s="33"/>
      <c r="BY5" s="34" t="n">
        <v>3</v>
      </c>
      <c r="BZ5" s="98" t="s">
        <v>126</v>
      </c>
      <c r="CA5" s="98" t="s">
        <v>129</v>
      </c>
      <c r="CB5" s="98" t="s">
        <v>130</v>
      </c>
      <c r="CC5" s="98" t="s">
        <v>131</v>
      </c>
      <c r="CD5" s="98" t="s">
        <v>132</v>
      </c>
      <c r="CE5" s="98" t="s">
        <v>133</v>
      </c>
      <c r="CF5" s="98" t="s">
        <v>134</v>
      </c>
      <c r="CG5" s="98" t="s">
        <v>135</v>
      </c>
      <c r="CH5" s="98" t="s">
        <v>136</v>
      </c>
      <c r="CI5" s="30" t="s">
        <v>137</v>
      </c>
      <c r="CJ5" s="30" t="s">
        <v>138</v>
      </c>
      <c r="CK5" s="98" t="s">
        <v>139</v>
      </c>
      <c r="CL5" s="98" t="s">
        <v>140</v>
      </c>
      <c r="CM5" s="98" t="s">
        <v>141</v>
      </c>
      <c r="CN5" s="98" t="s">
        <v>142</v>
      </c>
      <c r="CO5" s="98" t="s">
        <v>143</v>
      </c>
      <c r="CP5" s="30" t="s">
        <v>144</v>
      </c>
      <c r="CQ5" s="30" t="s">
        <v>145</v>
      </c>
      <c r="CR5" s="30" t="s">
        <v>146</v>
      </c>
      <c r="CS5" s="30" t="s">
        <v>147</v>
      </c>
      <c r="CT5" s="98" t="s">
        <v>148</v>
      </c>
      <c r="CU5" s="98" t="s">
        <v>149</v>
      </c>
      <c r="CV5" s="30" t="s">
        <v>150</v>
      </c>
      <c r="CW5" s="30" t="s">
        <v>151</v>
      </c>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GF5" s="65"/>
    </row>
    <row r="6" customFormat="false" ht="18" hidden="false" customHeight="true" outlineLevel="0" collapsed="false">
      <c r="A6" s="21"/>
      <c r="B6" s="101" t="n">
        <v>4</v>
      </c>
      <c r="C6" s="70" t="s">
        <v>152</v>
      </c>
      <c r="D6" s="71" t="str">
        <f aca="false">IF(AP6&lt;=1,"",VLOOKUP(AP6,BS:BT,2,0))</f>
        <v>Dark Elf Blitzer</v>
      </c>
      <c r="E6" s="72" t="n">
        <f aca="false">IF(D6&lt;&gt;"",IF(X6="Star",VLOOKUP(D6,$AX:$BD,2,0),VLOOKUP(D6,$AX:$BD,2,0)+N6+IF(AJ6=2,1)+IF(AK6=2,1)+IF(AL6=2,1)+IF(AM6=2,1)+IF(AN6=2,1)+IF(AO6=2,1)),"")</f>
        <v>7</v>
      </c>
      <c r="F6" s="73" t="n">
        <f aca="false">IF(D6&lt;&gt;"",IF(X6="Star",VLOOKUP(D6,$AX:$BD,3,0),VLOOKUP(D6,$AX:$BD,3,0)+O6+IF(AJ6=5,1)+IF(AK6=5,1)+IF(AL6=5,1)+IF(AM6=5,1)+IF(AN6=5,1)+IF(AO6=5,1)),"")</f>
        <v>3</v>
      </c>
      <c r="G6" s="74" t="n">
        <f aca="false">IF(D6&lt;&gt;"",IF(X6="Star",VLOOKUP(D6,$AX:$BD,4,0),VLOOKUP(D6,$AX:$BD,4,0)+P6+IF(AJ6=4,1)+IF(AK6=4,1)+IF(AL6=4,1)+IF(AM6=4,1)+IF(AN6=4,1)+IF(AO6=4,1)),"")</f>
        <v>4</v>
      </c>
      <c r="H6" s="75" t="n">
        <f aca="false">IF(D6&lt;&gt;"",IF(X6="Star",VLOOKUP(D6,$AX:$BD,5,0),VLOOKUP(D6,$AX:$BD,5,0)+Q6+IF(AJ6=3,1)+IF(AK6=3,1)+IF(AL6=3,1)+IF(AM6=3,1)+IF(AN6=3,1)+IF(AO6=3,1)),"")</f>
        <v>8</v>
      </c>
      <c r="I6" s="76" t="str">
        <f aca="false">IF(D6="","",IF(VLOOKUP(D6,$BT$2:$BW$14,3,0)&gt;VLOOKUP(D6,$BT$2:$BW$14,4,0),"Player type quantity surpassed",VLOOKUP(D6,$AX:$BD,6,0)))</f>
        <v>Block</v>
      </c>
      <c r="J6" s="77" t="str">
        <f aca="false">AB6&amp;AC6&amp;AD6&amp;AE6&amp;AF6&amp;AG6&amp;IF(AH6&lt;&gt;"",", "&amp;AH6,"")</f>
        <v>Dodge</v>
      </c>
      <c r="K6" s="78" t="str">
        <f aca="false">IF(X6="Star","n/a",IF(X6&gt;=176,"6",IF(X6&gt;=76,"5",IF(X6&gt;=51,"4",IF(X6&gt;=31,"3",IF(X6&gt;=16,"2",IF(X6&gt;=6,"1","")))))))</f>
        <v/>
      </c>
      <c r="L6" s="102"/>
      <c r="M6" s="102"/>
      <c r="N6" s="103"/>
      <c r="O6" s="104"/>
      <c r="P6" s="105"/>
      <c r="Q6" s="106"/>
      <c r="R6" s="107"/>
      <c r="S6" s="108"/>
      <c r="T6" s="107"/>
      <c r="U6" s="108"/>
      <c r="V6" s="109"/>
      <c r="W6" s="110"/>
      <c r="X6" s="88" t="n">
        <f aca="false">IF(LEFT(D6,1)="*","Star",R6*2+S6*1+T6*3+U6*2+W6*5+AA6)</f>
        <v>0</v>
      </c>
      <c r="Y6" s="89" t="n">
        <f aca="false">IF(D6&lt;&gt;"",(Z6+T36+U36+V36+W36+X36+Y36)*1000+VLOOKUP(D6,AX:BD,7,0),0)</f>
        <v>100000</v>
      </c>
      <c r="Z6" s="90" t="n">
        <v>-20</v>
      </c>
      <c r="AA6" s="91"/>
      <c r="AB6" s="92" t="str">
        <f aca="false">IF(AJ6&gt;1,VLOOKUP(AJ6,$AO$32:$AQ$87,3),"")</f>
        <v>Dodge</v>
      </c>
      <c r="AC6" s="92" t="str">
        <f aca="false">IF(AK6&gt;1,IF(AB6&lt;&gt;"",", ","")&amp;VLOOKUP(AK6,$AO$32:$AQ$87,3),"")</f>
        <v/>
      </c>
      <c r="AD6" s="92" t="str">
        <f aca="false">IF(AL6&gt;1,IF(AB6&amp;AC6&lt;&gt;"",", ","")&amp;VLOOKUP(AL6,$AO$32:$AQ$87,3),"")</f>
        <v/>
      </c>
      <c r="AE6" s="92" t="str">
        <f aca="false">IF(AM6&gt;1,IF(AB6&amp;AC6&amp;AD6&lt;&gt;"",", ","")&amp;VLOOKUP(AM6,$AO$32:$AQ$87,3),"")</f>
        <v/>
      </c>
      <c r="AF6" s="92" t="str">
        <f aca="false">IF(AN6&gt;1,IF(AB6&amp;AC6&amp;AD6&amp;AE6&lt;&gt;"",", ","")&amp;VLOOKUP(AN6,$AO$32:$AQ$87,3),"")</f>
        <v/>
      </c>
      <c r="AG6" s="92" t="str">
        <f aca="false">IF(AO6&gt;1,IF(AB6&amp;AC6&amp;AD6&amp;AE6&amp;AF6&lt;&gt;"",", ","")&amp;VLOOKUP(AO6,$AO$32:$AQ$87,3),"")</f>
        <v/>
      </c>
      <c r="AH6" s="93"/>
      <c r="AI6" s="94"/>
      <c r="AJ6" s="95" t="n">
        <v>23</v>
      </c>
      <c r="AK6" s="95" t="n">
        <v>1</v>
      </c>
      <c r="AL6" s="95" t="n">
        <v>1</v>
      </c>
      <c r="AM6" s="95" t="n">
        <v>1</v>
      </c>
      <c r="AN6" s="95" t="n">
        <v>1</v>
      </c>
      <c r="AO6" s="95" t="n">
        <v>1</v>
      </c>
      <c r="AP6" s="96" t="n">
        <v>5</v>
      </c>
      <c r="AQ6" s="60" t="n">
        <f aca="false">VLOOKUP(D6,$AX:$BD,2,0)</f>
        <v>7</v>
      </c>
      <c r="AR6" s="60" t="n">
        <f aca="false">VLOOKUP(D6,$AX:$BD,3,0)</f>
        <v>3</v>
      </c>
      <c r="AS6" s="60" t="n">
        <f aca="false">VLOOKUP(D6,$AX:$BD,4,0)</f>
        <v>4</v>
      </c>
      <c r="AT6" s="60" t="n">
        <f aca="false">VLOOKUP(D6,$AX:$BD,5,0)</f>
        <v>8</v>
      </c>
      <c r="AU6" s="97" t="n">
        <f aca="false">IF(L6&lt;&gt;"",0,(IF(D6&lt;&gt;"",VLOOKUP(D6,AX:BD,7,0)+(Z6+T36+U36+V36+W36+X36+Y36)*1000,0)))</f>
        <v>100000</v>
      </c>
      <c r="AV6" s="60"/>
      <c r="AW6" s="29" t="n">
        <f aca="false">IF(AX6="","",AW5+1)</f>
        <v>4</v>
      </c>
      <c r="AX6" s="98" t="s">
        <v>153</v>
      </c>
      <c r="AY6" s="99" t="n">
        <v>6</v>
      </c>
      <c r="AZ6" s="99" t="n">
        <v>3</v>
      </c>
      <c r="BA6" s="99" t="n">
        <v>3</v>
      </c>
      <c r="BB6" s="99" t="n">
        <v>7</v>
      </c>
      <c r="BC6" s="100" t="s">
        <v>154</v>
      </c>
      <c r="BD6" s="65" t="n">
        <v>90000</v>
      </c>
      <c r="BE6" s="65" t="s">
        <v>155</v>
      </c>
      <c r="BF6" s="65" t="n">
        <v>20</v>
      </c>
      <c r="BG6" s="65" t="n">
        <v>30</v>
      </c>
      <c r="BH6" s="65" t="n">
        <v>30</v>
      </c>
      <c r="BI6" s="65" t="n">
        <v>20</v>
      </c>
      <c r="BJ6" s="65" t="s">
        <v>75</v>
      </c>
      <c r="BK6" s="65" t="n">
        <v>4</v>
      </c>
      <c r="BL6" s="112"/>
      <c r="BM6" s="34" t="n">
        <v>5</v>
      </c>
      <c r="BN6" s="35" t="s">
        <v>51</v>
      </c>
      <c r="BO6" s="33" t="n">
        <v>50000</v>
      </c>
      <c r="BP6" s="33" t="s">
        <v>156</v>
      </c>
      <c r="BQ6" s="33" t="s">
        <v>46</v>
      </c>
      <c r="BR6" s="33"/>
      <c r="BS6" s="36" t="n">
        <f aca="false">IF(BT6="","",BS5+1)</f>
        <v>6</v>
      </c>
      <c r="BT6" s="29" t="str">
        <f aca="false">IF(BU6=0,"",BU6)</f>
        <v>Witch Elf</v>
      </c>
      <c r="BU6" s="37" t="str">
        <f aca="false">HLOOKUP(I$21,BZ$2:CW$16,6,0)</f>
        <v>Witch Elf</v>
      </c>
      <c r="BV6" s="33" t="n">
        <f aca="false">IF(BU6=0,"",COUNTIF($D$3:$D$18,BU6))</f>
        <v>2</v>
      </c>
      <c r="BW6" s="33" t="n">
        <f aca="false">IF(BU6=0,"",VLOOKUP(BT6,$AX:$BK,14,0))</f>
        <v>2</v>
      </c>
      <c r="BX6" s="33"/>
      <c r="BY6" s="34" t="n">
        <v>4</v>
      </c>
      <c r="BZ6" s="98" t="s">
        <v>153</v>
      </c>
      <c r="CA6" s="98" t="s">
        <v>157</v>
      </c>
      <c r="CB6" s="98" t="s">
        <v>158</v>
      </c>
      <c r="CC6" s="98" t="s">
        <v>159</v>
      </c>
      <c r="CD6" s="30" t="s">
        <v>160</v>
      </c>
      <c r="CE6" s="98" t="s">
        <v>161</v>
      </c>
      <c r="CF6" s="98" t="s">
        <v>162</v>
      </c>
      <c r="CG6" s="98" t="s">
        <v>163</v>
      </c>
      <c r="CH6" s="98" t="s">
        <v>164</v>
      </c>
      <c r="CI6" s="30" t="s">
        <v>165</v>
      </c>
      <c r="CJ6" s="30" t="s">
        <v>166</v>
      </c>
      <c r="CK6" s="98" t="s">
        <v>167</v>
      </c>
      <c r="CL6" s="30" t="s">
        <v>168</v>
      </c>
      <c r="CM6" s="98" t="s">
        <v>169</v>
      </c>
      <c r="CN6" s="98" t="s">
        <v>170</v>
      </c>
      <c r="CO6" s="98" t="s">
        <v>171</v>
      </c>
      <c r="CP6" s="30" t="s">
        <v>172</v>
      </c>
      <c r="CQ6" s="30" t="s">
        <v>173</v>
      </c>
      <c r="CR6" s="30" t="s">
        <v>174</v>
      </c>
      <c r="CS6" s="30" t="s">
        <v>140</v>
      </c>
      <c r="CT6" s="98" t="s">
        <v>175</v>
      </c>
      <c r="CU6" s="98" t="s">
        <v>176</v>
      </c>
      <c r="CV6" s="30" t="s">
        <v>177</v>
      </c>
      <c r="CW6" s="30" t="s">
        <v>178</v>
      </c>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GF6" s="112"/>
    </row>
    <row r="7" customFormat="false" ht="18" hidden="false" customHeight="true" outlineLevel="0" collapsed="false">
      <c r="A7" s="21"/>
      <c r="B7" s="69" t="n">
        <v>5</v>
      </c>
      <c r="C7" s="70" t="s">
        <v>179</v>
      </c>
      <c r="D7" s="71" t="str">
        <f aca="false">IF(AP7&lt;=1,"",VLOOKUP(AP7,BS:BT,2,0))</f>
        <v>Dark Elf Blitzer</v>
      </c>
      <c r="E7" s="72" t="n">
        <f aca="false">IF(D7&lt;&gt;"",IF(X7="Star",VLOOKUP(D7,$AX:$BD,2,0),VLOOKUP(D7,$AX:$BD,2,0)+N7+IF(AJ7=2,1)+IF(AK7=2,1)+IF(AL7=2,1)+IF(AM7=2,1)+IF(AN7=2,1)+IF(AO7=2,1)),"")</f>
        <v>7</v>
      </c>
      <c r="F7" s="73" t="n">
        <f aca="false">IF(D7&lt;&gt;"",IF(X7="Star",VLOOKUP(D7,$AX:$BD,3,0),VLOOKUP(D7,$AX:$BD,3,0)+O7+IF(AJ7=5,1)+IF(AK7=5,1)+IF(AL7=5,1)+IF(AM7=5,1)+IF(AN7=5,1)+IF(AO7=5,1)),"")</f>
        <v>3</v>
      </c>
      <c r="G7" s="74" t="n">
        <f aca="false">IF(D7&lt;&gt;"",IF(X7="Star",VLOOKUP(D7,$AX:$BD,4,0),VLOOKUP(D7,$AX:$BD,4,0)+P7+IF(AJ7=4,1)+IF(AK7=4,1)+IF(AL7=4,1)+IF(AM7=4,1)+IF(AN7=4,1)+IF(AO7=4,1)),"")</f>
        <v>4</v>
      </c>
      <c r="H7" s="75" t="n">
        <f aca="false">IF(D7&lt;&gt;"",IF(X7="Star",VLOOKUP(D7,$AX:$BD,5,0),VLOOKUP(D7,$AX:$BD,5,0)+Q7+IF(AJ7=3,1)+IF(AK7=3,1)+IF(AL7=3,1)+IF(AM7=3,1)+IF(AN7=3,1)+IF(AO7=3,1)),"")</f>
        <v>8</v>
      </c>
      <c r="I7" s="76" t="str">
        <f aca="false">IF(D7="","",IF(VLOOKUP(D7,$BT$2:$BW$14,3,0)&gt;VLOOKUP(D7,$BT$2:$BW$14,4,0),"Player type quantity surpassed",VLOOKUP(D7,$AX:$BD,6,0)))</f>
        <v>Block</v>
      </c>
      <c r="J7" s="77" t="str">
        <f aca="false">AB7&amp;AC7&amp;AD7&amp;AE7&amp;AF7&amp;AG7&amp;IF(AH7&lt;&gt;"",", "&amp;AH7,"")</f>
        <v/>
      </c>
      <c r="K7" s="78" t="str">
        <f aca="false">IF(X7="Star","n/a",IF(X7&gt;=176,"6",IF(X7&gt;=76,"5",IF(X7&gt;=51,"4",IF(X7&gt;=31,"3",IF(X7&gt;=16,"2",IF(X7&gt;=6,"1","")))))))</f>
        <v/>
      </c>
      <c r="L7" s="102"/>
      <c r="M7" s="102"/>
      <c r="N7" s="103"/>
      <c r="O7" s="104"/>
      <c r="P7" s="105"/>
      <c r="Q7" s="106"/>
      <c r="R7" s="107"/>
      <c r="S7" s="108"/>
      <c r="T7" s="107"/>
      <c r="U7" s="108"/>
      <c r="V7" s="109"/>
      <c r="W7" s="110"/>
      <c r="X7" s="88" t="n">
        <f aca="false">IF(LEFT(D7,1)="*","Star",R7*2+S7*1+T7*3+U7*2+W7*5+AA7)</f>
        <v>0</v>
      </c>
      <c r="Y7" s="89" t="n">
        <f aca="false">IF(D7&lt;&gt;"",(Z7+T37+U37+V37+W37+X37+Y37)*1000+VLOOKUP(D7,AX:BD,7,0),0)</f>
        <v>100000</v>
      </c>
      <c r="Z7" s="90"/>
      <c r="AA7" s="91"/>
      <c r="AB7" s="92" t="str">
        <f aca="false">IF(AJ7&gt;1,VLOOKUP(AJ7,$AO$32:$AQ$87,3),"")</f>
        <v/>
      </c>
      <c r="AC7" s="92" t="str">
        <f aca="false">IF(AK7&gt;1,IF(AB7&lt;&gt;"",", ","")&amp;VLOOKUP(AK7,$AO$32:$AQ$87,3),"")</f>
        <v/>
      </c>
      <c r="AD7" s="92" t="str">
        <f aca="false">IF(AL7&gt;1,IF(AB7&amp;AC7&lt;&gt;"",", ","")&amp;VLOOKUP(AL7,$AO$32:$AQ$87,3),"")</f>
        <v/>
      </c>
      <c r="AE7" s="92" t="str">
        <f aca="false">IF(AM7&gt;1,IF(AB7&amp;AC7&amp;AD7&lt;&gt;"",", ","")&amp;VLOOKUP(AM7,$AO$32:$AQ$87,3),"")</f>
        <v/>
      </c>
      <c r="AF7" s="92" t="str">
        <f aca="false">IF(AN7&gt;1,IF(AB7&amp;AC7&amp;AD7&amp;AE7&lt;&gt;"",", ","")&amp;VLOOKUP(AN7,$AO$32:$AQ$87,3),"")</f>
        <v/>
      </c>
      <c r="AG7" s="92" t="str">
        <f aca="false">IF(AO7&gt;1,IF(AB7&amp;AC7&amp;AD7&amp;AE7&amp;AF7&lt;&gt;"",", ","")&amp;VLOOKUP(AO7,$AO$32:$AQ$87,3),"")</f>
        <v/>
      </c>
      <c r="AH7" s="93"/>
      <c r="AI7" s="94"/>
      <c r="AJ7" s="95" t="n">
        <v>1</v>
      </c>
      <c r="AK7" s="95" t="n">
        <v>1</v>
      </c>
      <c r="AL7" s="95" t="n">
        <v>1</v>
      </c>
      <c r="AM7" s="95" t="n">
        <v>1</v>
      </c>
      <c r="AN7" s="95" t="n">
        <v>1</v>
      </c>
      <c r="AO7" s="95" t="n">
        <v>1</v>
      </c>
      <c r="AP7" s="96" t="n">
        <v>5</v>
      </c>
      <c r="AQ7" s="60" t="n">
        <f aca="false">VLOOKUP(D7,$AX:$BD,2,0)</f>
        <v>7</v>
      </c>
      <c r="AR7" s="60" t="n">
        <f aca="false">VLOOKUP(D7,$AX:$BD,3,0)</f>
        <v>3</v>
      </c>
      <c r="AS7" s="60" t="n">
        <f aca="false">VLOOKUP(D7,$AX:$BD,4,0)</f>
        <v>4</v>
      </c>
      <c r="AT7" s="60" t="n">
        <f aca="false">VLOOKUP(D7,$AX:$BD,5,0)</f>
        <v>8</v>
      </c>
      <c r="AU7" s="97" t="n">
        <f aca="false">IF(L7&lt;&gt;"",0,(IF(D7&lt;&gt;"",VLOOKUP(D7,AX:BD,7,0)+(Z7+T37+U37+V37+W37+X37+Y37)*1000,0)))</f>
        <v>100000</v>
      </c>
      <c r="AV7" s="60"/>
      <c r="AW7" s="29" t="n">
        <f aca="false">IF(AX7="","",AW6+1)</f>
        <v>5</v>
      </c>
      <c r="AX7" s="98" t="s">
        <v>180</v>
      </c>
      <c r="AY7" s="99" t="n">
        <v>6</v>
      </c>
      <c r="AZ7" s="99" t="n">
        <v>3</v>
      </c>
      <c r="BA7" s="99" t="n">
        <v>3</v>
      </c>
      <c r="BB7" s="99" t="n">
        <v>7</v>
      </c>
      <c r="BC7" s="100" t="s">
        <v>181</v>
      </c>
      <c r="BD7" s="65" t="n">
        <v>50000</v>
      </c>
      <c r="BE7" s="112" t="s">
        <v>182</v>
      </c>
      <c r="BF7" s="112" t="s">
        <v>75</v>
      </c>
      <c r="BG7" s="112" t="s">
        <v>75</v>
      </c>
      <c r="BH7" s="112" t="s">
        <v>75</v>
      </c>
      <c r="BI7" s="112" t="s">
        <v>75</v>
      </c>
      <c r="BJ7" s="112" t="s">
        <v>75</v>
      </c>
      <c r="BK7" s="112" t="n">
        <v>11</v>
      </c>
      <c r="BL7" s="65"/>
      <c r="BM7" s="34" t="n">
        <v>6</v>
      </c>
      <c r="BN7" s="35" t="s">
        <v>52</v>
      </c>
      <c r="BO7" s="33" t="n">
        <v>50000</v>
      </c>
      <c r="BP7" s="33" t="s">
        <v>183</v>
      </c>
      <c r="BQ7" s="33" t="s">
        <v>46</v>
      </c>
      <c r="BR7" s="33"/>
      <c r="BS7" s="36" t="n">
        <f aca="false">IF(BT7="","",BS6+1)</f>
        <v>7</v>
      </c>
      <c r="BT7" s="29" t="str">
        <f aca="false">IF(BU7=0,"",BU7)</f>
        <v>*Horkon Heartripper</v>
      </c>
      <c r="BU7" s="37" t="str">
        <f aca="false">HLOOKUP(I$21,BZ$2:CW$16,7,0)</f>
        <v>*Horkon Heartripper</v>
      </c>
      <c r="BV7" s="33" t="n">
        <f aca="false">IF(BU7=0,"",COUNTIF($D$3:$D$18,BU7))</f>
        <v>0</v>
      </c>
      <c r="BW7" s="33" t="n">
        <f aca="false">IF(BU7=0,"",VLOOKUP(BT7,$AX:$BK,14,0))</f>
        <v>1</v>
      </c>
      <c r="BX7" s="33"/>
      <c r="BY7" s="34" t="n">
        <v>5</v>
      </c>
      <c r="BZ7" s="30" t="s">
        <v>164</v>
      </c>
      <c r="CA7" s="98" t="s">
        <v>184</v>
      </c>
      <c r="CB7" s="30" t="s">
        <v>185</v>
      </c>
      <c r="CC7" s="30" t="s">
        <v>186</v>
      </c>
      <c r="CD7" s="30" t="s">
        <v>187</v>
      </c>
      <c r="CE7" s="98" t="s">
        <v>188</v>
      </c>
      <c r="CF7" s="30" t="s">
        <v>189</v>
      </c>
      <c r="CG7" s="98" t="s">
        <v>190</v>
      </c>
      <c r="CH7" s="30" t="s">
        <v>191</v>
      </c>
      <c r="CI7" s="30" t="s">
        <v>189</v>
      </c>
      <c r="CJ7" s="98" t="s">
        <v>63</v>
      </c>
      <c r="CK7" s="30" t="s">
        <v>192</v>
      </c>
      <c r="CL7" s="98" t="s">
        <v>193</v>
      </c>
      <c r="CM7" s="98" t="s">
        <v>194</v>
      </c>
      <c r="CN7" s="98" t="s">
        <v>195</v>
      </c>
      <c r="CO7" s="98" t="s">
        <v>184</v>
      </c>
      <c r="CP7" s="98" t="s">
        <v>185</v>
      </c>
      <c r="CQ7" s="30" t="s">
        <v>196</v>
      </c>
      <c r="CR7" s="98" t="s">
        <v>197</v>
      </c>
      <c r="CS7" s="98" t="s">
        <v>193</v>
      </c>
      <c r="CT7" s="98" t="s">
        <v>198</v>
      </c>
      <c r="CU7" s="98" t="s">
        <v>199</v>
      </c>
      <c r="CV7" s="98" t="s">
        <v>200</v>
      </c>
      <c r="CW7" s="98" t="s">
        <v>201</v>
      </c>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GF7" s="65"/>
    </row>
    <row r="8" customFormat="false" ht="18" hidden="false" customHeight="true" outlineLevel="0" collapsed="false">
      <c r="A8" s="21"/>
      <c r="B8" s="101" t="n">
        <v>6</v>
      </c>
      <c r="C8" s="70" t="s">
        <v>202</v>
      </c>
      <c r="D8" s="71" t="str">
        <f aca="false">IF(AP8&lt;=1,"",VLOOKUP(AP8,BS:BT,2,0))</f>
        <v>Dark Elf Runner</v>
      </c>
      <c r="E8" s="72" t="n">
        <f aca="false">IF(D8&lt;&gt;"",IF(X8="Star",VLOOKUP(D8,$AX:$BD,2,0),VLOOKUP(D8,$AX:$BD,2,0)+N8+IF(AJ8=2,1)+IF(AK8=2,1)+IF(AL8=2,1)+IF(AM8=2,1)+IF(AN8=2,1)+IF(AO8=2,1)),"")</f>
        <v>7</v>
      </c>
      <c r="F8" s="73" t="n">
        <f aca="false">IF(D8&lt;&gt;"",IF(X8="Star",VLOOKUP(D8,$AX:$BD,3,0),VLOOKUP(D8,$AX:$BD,3,0)+O8+IF(AJ8=5,1)+IF(AK8=5,1)+IF(AL8=5,1)+IF(AM8=5,1)+IF(AN8=5,1)+IF(AO8=5,1)),"")</f>
        <v>3</v>
      </c>
      <c r="G8" s="74" t="n">
        <f aca="false">IF(D8&lt;&gt;"",IF(X8="Star",VLOOKUP(D8,$AX:$BD,4,0),VLOOKUP(D8,$AX:$BD,4,0)+P8+IF(AJ8=4,1)+IF(AK8=4,1)+IF(AL8=4,1)+IF(AM8=4,1)+IF(AN8=4,1)+IF(AO8=4,1)),"")</f>
        <v>4</v>
      </c>
      <c r="H8" s="75" t="n">
        <f aca="false">IF(D8&lt;&gt;"",IF(X8="Star",VLOOKUP(D8,$AX:$BD,5,0),VLOOKUP(D8,$AX:$BD,5,0)+Q8+IF(AJ8=3,1)+IF(AK8=3,1)+IF(AL8=3,1)+IF(AM8=3,1)+IF(AN8=3,1)+IF(AO8=3,1)),"")</f>
        <v>7</v>
      </c>
      <c r="I8" s="76" t="str">
        <f aca="false">IF(D8="","",IF(VLOOKUP(D8,$BT$2:$BW$14,3,0)&gt;VLOOKUP(D8,$BT$2:$BW$14,4,0),"Player type quantity surpassed",VLOOKUP(D8,$AX:$BD,6,0)))</f>
        <v>Dump-off</v>
      </c>
      <c r="J8" s="77" t="str">
        <f aca="false">AB8&amp;AC8&amp;AD8&amp;AE8&amp;AF8&amp;AG8&amp;IF(AH8&lt;&gt;"",", "&amp;AH8,"")</f>
        <v>Dodge</v>
      </c>
      <c r="K8" s="78" t="str">
        <f aca="false">IF(X8="Star","n/a",IF(X8&gt;=176,"6",IF(X8&gt;=76,"5",IF(X8&gt;=51,"4",IF(X8&gt;=31,"3",IF(X8&gt;=16,"2",IF(X8&gt;=6,"1","")))))))</f>
        <v/>
      </c>
      <c r="L8" s="102"/>
      <c r="M8" s="102"/>
      <c r="N8" s="103"/>
      <c r="O8" s="104"/>
      <c r="P8" s="105"/>
      <c r="Q8" s="106"/>
      <c r="R8" s="107"/>
      <c r="S8" s="108"/>
      <c r="T8" s="107"/>
      <c r="U8" s="108"/>
      <c r="V8" s="109"/>
      <c r="W8" s="110"/>
      <c r="X8" s="88" t="n">
        <f aca="false">IF(LEFT(D8,1)="*","Star",R8*2+S8*1+T8*3+U8*2+W8*5+AA8)</f>
        <v>0</v>
      </c>
      <c r="Y8" s="89" t="n">
        <f aca="false">IF(D8&lt;&gt;"",(Z8+T38+U38+V38+W38+X38+Y38)*1000+VLOOKUP(D8,AX:BD,7,0),0)</f>
        <v>80000</v>
      </c>
      <c r="Z8" s="90" t="n">
        <v>-20</v>
      </c>
      <c r="AA8" s="91"/>
      <c r="AB8" s="92" t="str">
        <f aca="false">IF(AJ8&gt;1,VLOOKUP(AJ8,$AO$32:$AQ$87,3),"")</f>
        <v>Dodge</v>
      </c>
      <c r="AC8" s="92" t="str">
        <f aca="false">IF(AK8&gt;1,IF(AB8&lt;&gt;"",", ","")&amp;VLOOKUP(AK8,$AO$32:$AQ$87,3),"")</f>
        <v/>
      </c>
      <c r="AD8" s="92" t="str">
        <f aca="false">IF(AL8&gt;1,IF(AB8&amp;AC8&lt;&gt;"",", ","")&amp;VLOOKUP(AL8,$AO$32:$AQ$87,3),"")</f>
        <v/>
      </c>
      <c r="AE8" s="92" t="str">
        <f aca="false">IF(AM8&gt;1,IF(AB8&amp;AC8&amp;AD8&lt;&gt;"",", ","")&amp;VLOOKUP(AM8,$AO$32:$AQ$87,3),"")</f>
        <v/>
      </c>
      <c r="AF8" s="92" t="str">
        <f aca="false">IF(AN8&gt;1,IF(AB8&amp;AC8&amp;AD8&amp;AE8&lt;&gt;"",", ","")&amp;VLOOKUP(AN8,$AO$32:$AQ$87,3),"")</f>
        <v/>
      </c>
      <c r="AG8" s="92" t="str">
        <f aca="false">IF(AO8&gt;1,IF(AB8&amp;AC8&amp;AD8&amp;AE8&amp;AF8&lt;&gt;"",", ","")&amp;VLOOKUP(AO8,$AO$32:$AQ$87,3),"")</f>
        <v/>
      </c>
      <c r="AH8" s="93"/>
      <c r="AI8" s="94"/>
      <c r="AJ8" s="95" t="n">
        <v>23</v>
      </c>
      <c r="AK8" s="95" t="n">
        <v>1</v>
      </c>
      <c r="AL8" s="95" t="n">
        <v>1</v>
      </c>
      <c r="AM8" s="95" t="n">
        <v>1</v>
      </c>
      <c r="AN8" s="95" t="n">
        <v>1</v>
      </c>
      <c r="AO8" s="95" t="n">
        <v>1</v>
      </c>
      <c r="AP8" s="96" t="n">
        <v>3</v>
      </c>
      <c r="AQ8" s="60" t="n">
        <f aca="false">VLOOKUP(D8,$AX:$BD,2,0)</f>
        <v>7</v>
      </c>
      <c r="AR8" s="60" t="n">
        <f aca="false">VLOOKUP(D8,$AX:$BD,3,0)</f>
        <v>3</v>
      </c>
      <c r="AS8" s="60" t="n">
        <f aca="false">VLOOKUP(D8,$AX:$BD,4,0)</f>
        <v>4</v>
      </c>
      <c r="AT8" s="60" t="n">
        <f aca="false">VLOOKUP(D8,$AX:$BD,5,0)</f>
        <v>7</v>
      </c>
      <c r="AU8" s="97" t="n">
        <f aca="false">IF(L8&lt;&gt;"",0,(IF(D8&lt;&gt;"",VLOOKUP(D8,AX:BD,7,0)+(Z8+T38+U38+V38+W38+X38+Y38)*1000,0)))</f>
        <v>80000</v>
      </c>
      <c r="AV8" s="60"/>
      <c r="AW8" s="29" t="n">
        <f aca="false">IF(AX8="","",AW7+1)</f>
        <v>6</v>
      </c>
      <c r="AX8" s="98" t="s">
        <v>77</v>
      </c>
      <c r="AY8" s="99" t="n">
        <v>6</v>
      </c>
      <c r="AZ8" s="99" t="n">
        <v>3</v>
      </c>
      <c r="BA8" s="99" t="n">
        <v>3</v>
      </c>
      <c r="BB8" s="99" t="n">
        <v>8</v>
      </c>
      <c r="BC8" s="100" t="s">
        <v>203</v>
      </c>
      <c r="BD8" s="65" t="n">
        <v>60000</v>
      </c>
      <c r="BE8" s="65" t="s">
        <v>204</v>
      </c>
      <c r="BF8" s="65" t="n">
        <v>20</v>
      </c>
      <c r="BG8" s="65" t="n">
        <v>30</v>
      </c>
      <c r="BH8" s="65" t="n">
        <v>30</v>
      </c>
      <c r="BI8" s="65" t="n">
        <v>20</v>
      </c>
      <c r="BJ8" s="65" t="n">
        <v>20</v>
      </c>
      <c r="BK8" s="65" t="n">
        <v>16</v>
      </c>
      <c r="BL8" s="65"/>
      <c r="BM8" s="34" t="n">
        <v>7</v>
      </c>
      <c r="BN8" s="35" t="s">
        <v>53</v>
      </c>
      <c r="BO8" s="33" t="n">
        <v>50000</v>
      </c>
      <c r="BP8" s="33" t="s">
        <v>205</v>
      </c>
      <c r="BQ8" s="33" t="s">
        <v>46</v>
      </c>
      <c r="BR8" s="33"/>
      <c r="BS8" s="36" t="n">
        <f aca="false">IF(BT8="","",BS7+1)</f>
        <v>8</v>
      </c>
      <c r="BT8" s="29" t="str">
        <f aca="false">IF(BU8=0,"",BU8)</f>
        <v>*Eldril Sidewinder</v>
      </c>
      <c r="BU8" s="37" t="str">
        <f aca="false">HLOOKUP(I$21,BZ$2:CW$16,8,0)</f>
        <v>*Eldril Sidewinder</v>
      </c>
      <c r="BV8" s="33" t="n">
        <f aca="false">IF(BU8=0,"",COUNTIF($D$3:$D$18,BU8))</f>
        <v>0</v>
      </c>
      <c r="BW8" s="33" t="n">
        <f aca="false">IF(BU8=0,"",VLOOKUP(BT8,$AX:$BK,14,0))</f>
        <v>1</v>
      </c>
      <c r="BX8" s="33"/>
      <c r="BY8" s="34" t="n">
        <v>6</v>
      </c>
      <c r="BZ8" s="98" t="s">
        <v>200</v>
      </c>
      <c r="CA8" s="30" t="s">
        <v>206</v>
      </c>
      <c r="CB8" s="30" t="s">
        <v>207</v>
      </c>
      <c r="CC8" s="30" t="s">
        <v>208</v>
      </c>
      <c r="CD8" s="30" t="s">
        <v>209</v>
      </c>
      <c r="CE8" s="98" t="s">
        <v>164</v>
      </c>
      <c r="CF8" s="30" t="s">
        <v>210</v>
      </c>
      <c r="CG8" s="98" t="s">
        <v>211</v>
      </c>
      <c r="CH8" s="30" t="s">
        <v>212</v>
      </c>
      <c r="CI8" s="98" t="s">
        <v>213</v>
      </c>
      <c r="CJ8" s="98" t="s">
        <v>214</v>
      </c>
      <c r="CK8" s="30" t="s">
        <v>215</v>
      </c>
      <c r="CL8" s="98" t="s">
        <v>200</v>
      </c>
      <c r="CM8" s="30" t="s">
        <v>177</v>
      </c>
      <c r="CN8" s="98" t="s">
        <v>216</v>
      </c>
      <c r="CO8" s="30" t="s">
        <v>217</v>
      </c>
      <c r="CP8" s="98" t="s">
        <v>157</v>
      </c>
      <c r="CQ8" s="98" t="s">
        <v>218</v>
      </c>
      <c r="CR8" s="30" t="s">
        <v>219</v>
      </c>
      <c r="CS8" s="98" t="s">
        <v>200</v>
      </c>
      <c r="CT8" s="30" t="s">
        <v>150</v>
      </c>
      <c r="CU8" s="30" t="s">
        <v>172</v>
      </c>
      <c r="CV8" s="30" t="s">
        <v>212</v>
      </c>
      <c r="CW8" s="30" t="s">
        <v>210</v>
      </c>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GF8" s="65"/>
    </row>
    <row r="9" customFormat="false" ht="18" hidden="false" customHeight="true" outlineLevel="0" collapsed="false">
      <c r="A9" s="21"/>
      <c r="B9" s="69" t="n">
        <v>7</v>
      </c>
      <c r="C9" s="70" t="s">
        <v>220</v>
      </c>
      <c r="D9" s="71" t="str">
        <f aca="false">IF(AP9&lt;=1,"",VLOOKUP(AP9,BS:BT,2,0))</f>
        <v>Dark Elf Lineman</v>
      </c>
      <c r="E9" s="72" t="n">
        <f aca="false">IF(D9&lt;&gt;"",IF(X9="Star",VLOOKUP(D9,$AX:$BD,2,0),VLOOKUP(D9,$AX:$BD,2,0)+N9+IF(AJ9=2,1)+IF(AK9=2,1)+IF(AL9=2,1)+IF(AM9=2,1)+IF(AN9=2,1)+IF(AO9=2,1)),"")</f>
        <v>6</v>
      </c>
      <c r="F9" s="73" t="n">
        <f aca="false">IF(D9&lt;&gt;"",IF(X9="Star",VLOOKUP(D9,$AX:$BD,3,0),VLOOKUP(D9,$AX:$BD,3,0)+O9+IF(AJ9=5,1)+IF(AK9=5,1)+IF(AL9=5,1)+IF(AM9=5,1)+IF(AN9=5,1)+IF(AO9=5,1)),"")</f>
        <v>3</v>
      </c>
      <c r="G9" s="74" t="n">
        <f aca="false">IF(D9&lt;&gt;"",IF(X9="Star",VLOOKUP(D9,$AX:$BD,4,0),VLOOKUP(D9,$AX:$BD,4,0)+P9+IF(AJ9=4,1)+IF(AK9=4,1)+IF(AL9=4,1)+IF(AM9=4,1)+IF(AN9=4,1)+IF(AO9=4,1)),"")</f>
        <v>4</v>
      </c>
      <c r="H9" s="75" t="n">
        <f aca="false">IF(D9&lt;&gt;"",IF(X9="Star",VLOOKUP(D9,$AX:$BD,5,0),VLOOKUP(D9,$AX:$BD,5,0)+Q9+IF(AJ9=3,1)+IF(AK9=3,1)+IF(AL9=3,1)+IF(AM9=3,1)+IF(AN9=3,1)+IF(AO9=3,1)),"")</f>
        <v>8</v>
      </c>
      <c r="I9" s="76" t="n">
        <f aca="false">IF(D9="","",IF(VLOOKUP(D9,$BT$2:$BW$14,3,0)&gt;VLOOKUP(D9,$BT$2:$BW$14,4,0),"Player type quantity surpassed",VLOOKUP(D9,$AX:$BD,6,0)))</f>
        <v>0</v>
      </c>
      <c r="J9" s="77" t="str">
        <f aca="false">AB9&amp;AC9&amp;AD9&amp;AE9&amp;AF9&amp;AG9&amp;IF(AH9&lt;&gt;"",", "&amp;AH9,"")</f>
        <v>Kick</v>
      </c>
      <c r="K9" s="78" t="str">
        <f aca="false">IF(X9="Star","n/a",IF(X9&gt;=176,"6",IF(X9&gt;=76,"5",IF(X9&gt;=51,"4",IF(X9&gt;=31,"3",IF(X9&gt;=16,"2",IF(X9&gt;=6,"1","")))))))</f>
        <v/>
      </c>
      <c r="L9" s="102"/>
      <c r="M9" s="102"/>
      <c r="N9" s="103"/>
      <c r="O9" s="104"/>
      <c r="P9" s="105"/>
      <c r="Q9" s="106"/>
      <c r="R9" s="107"/>
      <c r="S9" s="108"/>
      <c r="T9" s="107"/>
      <c r="U9" s="108"/>
      <c r="V9" s="109"/>
      <c r="W9" s="110"/>
      <c r="X9" s="88" t="n">
        <f aca="false">IF(LEFT(D9,1)="*","Star",R9*2+S9*1+T9*3+U9*2+W9*5+AA9)</f>
        <v>0</v>
      </c>
      <c r="Y9" s="89" t="n">
        <f aca="false">IF(D9&lt;&gt;"",(Z9+T39+U39+V39+W39+X39+Y39)*1000+VLOOKUP(D9,AX:BD,7,0),0)</f>
        <v>70000</v>
      </c>
      <c r="Z9" s="90" t="n">
        <v>-20</v>
      </c>
      <c r="AA9" s="91"/>
      <c r="AB9" s="92" t="str">
        <f aca="false">IF(AJ9&gt;1,VLOOKUP(AJ9,$AO$32:$AQ$87,3),"")</f>
        <v>Kick</v>
      </c>
      <c r="AC9" s="92" t="str">
        <f aca="false">IF(AK9&gt;1,IF(AB9&lt;&gt;"",", ","")&amp;VLOOKUP(AK9,$AO$32:$AQ$87,3),"")</f>
        <v/>
      </c>
      <c r="AD9" s="92" t="str">
        <f aca="false">IF(AL9&gt;1,IF(AB9&amp;AC9&lt;&gt;"",", ","")&amp;VLOOKUP(AL9,$AO$32:$AQ$87,3),"")</f>
        <v/>
      </c>
      <c r="AE9" s="92" t="str">
        <f aca="false">IF(AM9&gt;1,IF(AB9&amp;AC9&amp;AD9&lt;&gt;"",", ","")&amp;VLOOKUP(AM9,$AO$32:$AQ$87,3),"")</f>
        <v/>
      </c>
      <c r="AF9" s="92" t="str">
        <f aca="false">IF(AN9&gt;1,IF(AB9&amp;AC9&amp;AD9&amp;AE9&lt;&gt;"",", ","")&amp;VLOOKUP(AN9,$AO$32:$AQ$87,3),"")</f>
        <v/>
      </c>
      <c r="AG9" s="92" t="str">
        <f aca="false">IF(AO9&gt;1,IF(AB9&amp;AC9&amp;AD9&amp;AE9&amp;AF9&lt;&gt;"",", ","")&amp;VLOOKUP(AO9,$AO$32:$AQ$87,3),"")</f>
        <v/>
      </c>
      <c r="AH9" s="93"/>
      <c r="AI9" s="94"/>
      <c r="AJ9" s="95" t="n">
        <v>11</v>
      </c>
      <c r="AK9" s="95" t="n">
        <v>1</v>
      </c>
      <c r="AL9" s="95" t="n">
        <v>1</v>
      </c>
      <c r="AM9" s="95" t="n">
        <v>1</v>
      </c>
      <c r="AN9" s="95" t="n">
        <v>1</v>
      </c>
      <c r="AO9" s="95" t="n">
        <v>1</v>
      </c>
      <c r="AP9" s="96" t="n">
        <v>2</v>
      </c>
      <c r="AQ9" s="60" t="n">
        <f aca="false">VLOOKUP(D9,$AX:$BD,2,0)</f>
        <v>6</v>
      </c>
      <c r="AR9" s="60" t="n">
        <f aca="false">VLOOKUP(D9,$AX:$BD,3,0)</f>
        <v>3</v>
      </c>
      <c r="AS9" s="60" t="n">
        <f aca="false">VLOOKUP(D9,$AX:$BD,4,0)</f>
        <v>4</v>
      </c>
      <c r="AT9" s="60" t="n">
        <f aca="false">VLOOKUP(D9,$AX:$BD,5,0)</f>
        <v>8</v>
      </c>
      <c r="AU9" s="97" t="n">
        <f aca="false">IF(L9&lt;&gt;"",0,(IF(D9&lt;&gt;"",VLOOKUP(D9,AX:BD,7,0)+(Z9+T39+U39+V39+W39+X39+Y39)*1000,0)))</f>
        <v>70000</v>
      </c>
      <c r="AV9" s="60"/>
      <c r="AW9" s="29" t="n">
        <f aca="false">IF(AX9="","",AW8+1)</f>
        <v>7</v>
      </c>
      <c r="AX9" s="98" t="s">
        <v>103</v>
      </c>
      <c r="AY9" s="99" t="n">
        <v>5</v>
      </c>
      <c r="AZ9" s="99" t="n">
        <v>4</v>
      </c>
      <c r="BA9" s="99" t="n">
        <v>3</v>
      </c>
      <c r="BB9" s="99" t="n">
        <v>9</v>
      </c>
      <c r="BC9" s="0"/>
      <c r="BD9" s="65" t="n">
        <v>100000</v>
      </c>
      <c r="BE9" s="65" t="s">
        <v>221</v>
      </c>
      <c r="BF9" s="65" t="n">
        <v>20</v>
      </c>
      <c r="BG9" s="65" t="n">
        <v>30</v>
      </c>
      <c r="BH9" s="65" t="n">
        <v>30</v>
      </c>
      <c r="BI9" s="65" t="n">
        <v>20</v>
      </c>
      <c r="BJ9" s="65" t="n">
        <v>20</v>
      </c>
      <c r="BK9" s="65" t="n">
        <v>4</v>
      </c>
      <c r="BL9" s="65"/>
      <c r="BM9" s="34" t="n">
        <v>8</v>
      </c>
      <c r="BN9" s="35" t="s">
        <v>54</v>
      </c>
      <c r="BO9" s="33" t="n">
        <v>60000</v>
      </c>
      <c r="BP9" s="33" t="s">
        <v>222</v>
      </c>
      <c r="BQ9" s="33" t="s">
        <v>46</v>
      </c>
      <c r="BR9" s="33"/>
      <c r="BS9" s="36" t="n">
        <f aca="false">IF(BT9="","",BS8+1)</f>
        <v>9</v>
      </c>
      <c r="BT9" s="29" t="str">
        <f aca="false">IF(BU9=0,"",BU9)</f>
        <v>*Hubris Rakarth </v>
      </c>
      <c r="BU9" s="37" t="str">
        <f aca="false">HLOOKUP(I$21,BZ$2:CW$16,9,0)</f>
        <v>*Hubris Rakarth </v>
      </c>
      <c r="BV9" s="33" t="n">
        <f aca="false">IF(BU9=0,"",COUNTIF($D$3:$D$18,BU9))</f>
        <v>0</v>
      </c>
      <c r="BW9" s="33" t="n">
        <f aca="false">IF(BU9=0,"",VLOOKUP(BT9,$AX:$BK,14,0))</f>
        <v>1</v>
      </c>
      <c r="BX9" s="33"/>
      <c r="BY9" s="34" t="n">
        <v>7</v>
      </c>
      <c r="BZ9" s="30" t="s">
        <v>212</v>
      </c>
      <c r="CA9" s="30" t="s">
        <v>223</v>
      </c>
      <c r="CB9" s="30" t="s">
        <v>223</v>
      </c>
      <c r="CC9" s="30" t="s">
        <v>224</v>
      </c>
      <c r="CD9" s="98" t="s">
        <v>213</v>
      </c>
      <c r="CE9" s="30" t="s">
        <v>225</v>
      </c>
      <c r="CF9" s="98" t="s">
        <v>213</v>
      </c>
      <c r="CG9" s="30" t="s">
        <v>144</v>
      </c>
      <c r="CH9" s="30" t="s">
        <v>226</v>
      </c>
      <c r="CI9" s="98" t="s">
        <v>164</v>
      </c>
      <c r="CJ9" s="30" t="s">
        <v>164</v>
      </c>
      <c r="CK9" s="30" t="s">
        <v>227</v>
      </c>
      <c r="CL9" s="30" t="s">
        <v>212</v>
      </c>
      <c r="CM9" s="30" t="s">
        <v>192</v>
      </c>
      <c r="CN9" s="30" t="s">
        <v>164</v>
      </c>
      <c r="CO9" s="30" t="s">
        <v>206</v>
      </c>
      <c r="CP9" s="30" t="s">
        <v>212</v>
      </c>
      <c r="CQ9" s="30" t="s">
        <v>144</v>
      </c>
      <c r="CR9" s="30" t="s">
        <v>228</v>
      </c>
      <c r="CS9" s="30" t="s">
        <v>229</v>
      </c>
      <c r="CT9" s="30" t="s">
        <v>192</v>
      </c>
      <c r="CU9" s="30" t="s">
        <v>230</v>
      </c>
      <c r="CV9" s="30" t="s">
        <v>231</v>
      </c>
      <c r="CW9" s="98" t="s">
        <v>213</v>
      </c>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GF9" s="65"/>
    </row>
    <row r="10" customFormat="false" ht="18" hidden="false" customHeight="true" outlineLevel="0" collapsed="false">
      <c r="A10" s="21"/>
      <c r="B10" s="101" t="n">
        <v>8</v>
      </c>
      <c r="C10" s="70" t="s">
        <v>232</v>
      </c>
      <c r="D10" s="71" t="str">
        <f aca="false">IF(AP10&lt;=1,"",VLOOKUP(AP10,BS:BT,2,0))</f>
        <v>Dark Elf Lineman</v>
      </c>
      <c r="E10" s="72" t="n">
        <f aca="false">IF(D10&lt;&gt;"",IF(X10="Star",VLOOKUP(D10,$AX:$BD,2,0),VLOOKUP(D10,$AX:$BD,2,0)+N10+IF(AJ10=2,1)+IF(AK10=2,1)+IF(AL10=2,1)+IF(AM10=2,1)+IF(AN10=2,1)+IF(AO10=2,1)),"")</f>
        <v>6</v>
      </c>
      <c r="F10" s="73" t="n">
        <f aca="false">IF(D10&lt;&gt;"",IF(X10="Star",VLOOKUP(D10,$AX:$BD,3,0),VLOOKUP(D10,$AX:$BD,3,0)+O10+IF(AJ10=5,1)+IF(AK10=5,1)+IF(AL10=5,1)+IF(AM10=5,1)+IF(AN10=5,1)+IF(AO10=5,1)),"")</f>
        <v>3</v>
      </c>
      <c r="G10" s="74" t="n">
        <f aca="false">IF(D10&lt;&gt;"",IF(X10="Star",VLOOKUP(D10,$AX:$BD,4,0),VLOOKUP(D10,$AX:$BD,4,0)+P10+IF(AJ10=4,1)+IF(AK10=4,1)+IF(AL10=4,1)+IF(AM10=4,1)+IF(AN10=4,1)+IF(AO10=4,1)),"")</f>
        <v>4</v>
      </c>
      <c r="H10" s="75" t="n">
        <f aca="false">IF(D10&lt;&gt;"",IF(X10="Star",VLOOKUP(D10,$AX:$BD,5,0),VLOOKUP(D10,$AX:$BD,5,0)+Q10+IF(AJ10=3,1)+IF(AK10=3,1)+IF(AL10=3,1)+IF(AM10=3,1)+IF(AN10=3,1)+IF(AO10=3,1)),"")</f>
        <v>8</v>
      </c>
      <c r="I10" s="76" t="n">
        <f aca="false">IF(D10="","",IF(VLOOKUP(D10,$BT$2:$BW$14,3,0)&gt;VLOOKUP(D10,$BT$2:$BW$14,4,0),"Player type quantity surpassed",VLOOKUP(D10,$AX:$BD,6,0)))</f>
        <v>0</v>
      </c>
      <c r="J10" s="77" t="str">
        <f aca="false">AB10&amp;AC10&amp;AD10&amp;AE10&amp;AF10&amp;AG10&amp;IF(AH10&lt;&gt;"",", "&amp;AH10,"")</f>
        <v/>
      </c>
      <c r="K10" s="78" t="str">
        <f aca="false">IF(X10="Star","n/a",IF(X10&gt;=176,"6",IF(X10&gt;=76,"5",IF(X10&gt;=51,"4",IF(X10&gt;=31,"3",IF(X10&gt;=16,"2",IF(X10&gt;=6,"1","")))))))</f>
        <v/>
      </c>
      <c r="L10" s="102"/>
      <c r="M10" s="102"/>
      <c r="N10" s="103"/>
      <c r="O10" s="104"/>
      <c r="P10" s="105"/>
      <c r="Q10" s="106"/>
      <c r="R10" s="107"/>
      <c r="S10" s="108"/>
      <c r="T10" s="107"/>
      <c r="U10" s="108"/>
      <c r="V10" s="109"/>
      <c r="W10" s="110"/>
      <c r="X10" s="88" t="n">
        <f aca="false">IF(LEFT(D10,1)="*","Star",R10*2+S10*1+T10*3+U10*2+W10*5+AA10)</f>
        <v>0</v>
      </c>
      <c r="Y10" s="89" t="n">
        <f aca="false">IF(D10&lt;&gt;"",(Z10+T40+U40+V40+W40+X40+Y40)*1000+VLOOKUP(D10,AX:BD,7,0),0)</f>
        <v>70000</v>
      </c>
      <c r="Z10" s="90"/>
      <c r="AA10" s="91"/>
      <c r="AB10" s="92" t="str">
        <f aca="false">IF(AJ10&gt;1,VLOOKUP(AJ10,$AO$32:$AQ$87,3),"")</f>
        <v/>
      </c>
      <c r="AC10" s="92" t="str">
        <f aca="false">IF(AK10&gt;1,IF(AB10&lt;&gt;"",", ","")&amp;VLOOKUP(AK10,$AO$32:$AQ$87,3),"")</f>
        <v/>
      </c>
      <c r="AD10" s="92" t="str">
        <f aca="false">IF(AL10&gt;1,IF(AB10&amp;AC10&lt;&gt;"",", ","")&amp;VLOOKUP(AL10,$AO$32:$AQ$87,3),"")</f>
        <v/>
      </c>
      <c r="AE10" s="92" t="str">
        <f aca="false">IF(AM10&gt;1,IF(AB10&amp;AC10&amp;AD10&lt;&gt;"",", ","")&amp;VLOOKUP(AM10,$AO$32:$AQ$87,3),"")</f>
        <v/>
      </c>
      <c r="AF10" s="92" t="str">
        <f aca="false">IF(AN10&gt;1,IF(AB10&amp;AC10&amp;AD10&amp;AE10&lt;&gt;"",", ","")&amp;VLOOKUP(AN10,$AO$32:$AQ$87,3),"")</f>
        <v/>
      </c>
      <c r="AG10" s="92" t="str">
        <f aca="false">IF(AO10&gt;1,IF(AB10&amp;AC10&amp;AD10&amp;AE10&amp;AF10&lt;&gt;"",", ","")&amp;VLOOKUP(AO10,$AO$32:$AQ$87,3),"")</f>
        <v/>
      </c>
      <c r="AH10" s="93"/>
      <c r="AI10" s="94"/>
      <c r="AJ10" s="95" t="n">
        <v>1</v>
      </c>
      <c r="AK10" s="95" t="n">
        <v>1</v>
      </c>
      <c r="AL10" s="95" t="n">
        <v>1</v>
      </c>
      <c r="AM10" s="95" t="n">
        <v>1</v>
      </c>
      <c r="AN10" s="95" t="n">
        <v>1</v>
      </c>
      <c r="AO10" s="95" t="n">
        <v>1</v>
      </c>
      <c r="AP10" s="96" t="n">
        <v>2</v>
      </c>
      <c r="AQ10" s="60" t="n">
        <f aca="false">VLOOKUP(D10,$AX:$BD,2,0)</f>
        <v>6</v>
      </c>
      <c r="AR10" s="60" t="n">
        <f aca="false">VLOOKUP(D10,$AX:$BD,3,0)</f>
        <v>3</v>
      </c>
      <c r="AS10" s="60" t="n">
        <f aca="false">VLOOKUP(D10,$AX:$BD,4,0)</f>
        <v>4</v>
      </c>
      <c r="AT10" s="60" t="n">
        <f aca="false">VLOOKUP(D10,$AX:$BD,5,0)</f>
        <v>8</v>
      </c>
      <c r="AU10" s="97" t="n">
        <f aca="false">IF(L10&lt;&gt;"",0,(IF(D10&lt;&gt;"",VLOOKUP(D10,AX:BD,7,0)+(Z10+T40+U40+V40+W40+X40+Y40)*1000,0)))</f>
        <v>70000</v>
      </c>
      <c r="AV10" s="60"/>
      <c r="AW10" s="29" t="n">
        <f aca="false">IF(AX10="","",AW9+1)</f>
        <v>8</v>
      </c>
      <c r="AX10" s="98" t="s">
        <v>129</v>
      </c>
      <c r="AY10" s="99" t="n">
        <v>5</v>
      </c>
      <c r="AZ10" s="99" t="n">
        <v>5</v>
      </c>
      <c r="BA10" s="99" t="n">
        <v>2</v>
      </c>
      <c r="BB10" s="99" t="n">
        <v>8</v>
      </c>
      <c r="BC10" s="100" t="s">
        <v>233</v>
      </c>
      <c r="BD10" s="65" t="n">
        <v>150000</v>
      </c>
      <c r="BE10" s="65" t="s">
        <v>234</v>
      </c>
      <c r="BF10" s="65" t="n">
        <v>30</v>
      </c>
      <c r="BG10" s="65" t="n">
        <v>30</v>
      </c>
      <c r="BH10" s="65" t="n">
        <v>30</v>
      </c>
      <c r="BI10" s="65" t="n">
        <v>20</v>
      </c>
      <c r="BJ10" s="65" t="n">
        <v>20</v>
      </c>
      <c r="BK10" s="65" t="n">
        <v>1</v>
      </c>
      <c r="BL10" s="112"/>
      <c r="BM10" s="34" t="n">
        <v>9</v>
      </c>
      <c r="BN10" s="35" t="s">
        <v>55</v>
      </c>
      <c r="BO10" s="33" t="n">
        <v>60000</v>
      </c>
      <c r="BP10" s="33" t="s">
        <v>235</v>
      </c>
      <c r="BQ10" s="33" t="s">
        <v>46</v>
      </c>
      <c r="BR10" s="33"/>
      <c r="BS10" s="36" t="n">
        <f aca="false">IF(BT10="","",BS9+1)</f>
        <v>10</v>
      </c>
      <c r="BT10" s="29" t="str">
        <f aca="false">IF(BU10=0,"",BU10)</f>
        <v>*Morg 'n' Thorg</v>
      </c>
      <c r="BU10" s="37" t="str">
        <f aca="false">HLOOKUP(I$21,BZ$2:CW$16,10,0)</f>
        <v>*Morg 'n' Thorg</v>
      </c>
      <c r="BV10" s="33" t="n">
        <f aca="false">IF(BU10=0,"",COUNTIF($D$3:$D$18,BU10))</f>
        <v>0</v>
      </c>
      <c r="BW10" s="33" t="n">
        <f aca="false">IF(BU10=0,"",VLOOKUP(BT10,$AX:$BK,14,0))</f>
        <v>1</v>
      </c>
      <c r="BX10" s="33"/>
      <c r="BY10" s="34" t="n">
        <v>8</v>
      </c>
      <c r="BZ10" s="30" t="s">
        <v>226</v>
      </c>
      <c r="CA10" s="30" t="s">
        <v>212</v>
      </c>
      <c r="CB10" s="30" t="s">
        <v>236</v>
      </c>
      <c r="CC10" s="30" t="s">
        <v>172</v>
      </c>
      <c r="CD10" s="98" t="s">
        <v>237</v>
      </c>
      <c r="CE10" s="30" t="s">
        <v>238</v>
      </c>
      <c r="CF10" s="98" t="s">
        <v>237</v>
      </c>
      <c r="CG10" s="30" t="s">
        <v>239</v>
      </c>
      <c r="CH10" s="98" t="s">
        <v>240</v>
      </c>
      <c r="CI10" s="30" t="s">
        <v>212</v>
      </c>
      <c r="CJ10" s="98" t="s">
        <v>136</v>
      </c>
      <c r="CK10" s="30" t="s">
        <v>241</v>
      </c>
      <c r="CL10" s="30" t="s">
        <v>229</v>
      </c>
      <c r="CM10" s="30" t="s">
        <v>150</v>
      </c>
      <c r="CN10" s="98" t="s">
        <v>200</v>
      </c>
      <c r="CO10" s="30" t="s">
        <v>223</v>
      </c>
      <c r="CP10" s="30" t="s">
        <v>226</v>
      </c>
      <c r="CQ10" s="30" t="s">
        <v>172</v>
      </c>
      <c r="CR10" s="98" t="s">
        <v>242</v>
      </c>
      <c r="CS10" s="30" t="s">
        <v>212</v>
      </c>
      <c r="CT10" s="30" t="s">
        <v>215</v>
      </c>
      <c r="CU10" s="30" t="s">
        <v>243</v>
      </c>
      <c r="CV10" s="30" t="s">
        <v>244</v>
      </c>
      <c r="CW10" s="30" t="s">
        <v>164</v>
      </c>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GF10" s="112"/>
    </row>
    <row r="11" customFormat="false" ht="18" hidden="false" customHeight="true" outlineLevel="0" collapsed="false">
      <c r="A11" s="21"/>
      <c r="B11" s="69" t="n">
        <v>9</v>
      </c>
      <c r="C11" s="70" t="s">
        <v>245</v>
      </c>
      <c r="D11" s="71" t="str">
        <f aca="false">IF(AP11&lt;=1,"",VLOOKUP(AP11,BS:BT,2,0))</f>
        <v>Dark Elf Lineman</v>
      </c>
      <c r="E11" s="72" t="n">
        <f aca="false">IF(D11&lt;&gt;"",IF(X11="Star",VLOOKUP(D11,$AX:$BD,2,0),VLOOKUP(D11,$AX:$BD,2,0)+N11+IF(AJ11=2,1)+IF(AK11=2,1)+IF(AL11=2,1)+IF(AM11=2,1)+IF(AN11=2,1)+IF(AO11=2,1)),"")</f>
        <v>6</v>
      </c>
      <c r="F11" s="73" t="n">
        <f aca="false">IF(D11&lt;&gt;"",IF(X11="Star",VLOOKUP(D11,$AX:$BD,3,0),VLOOKUP(D11,$AX:$BD,3,0)+O11+IF(AJ11=5,1)+IF(AK11=5,1)+IF(AL11=5,1)+IF(AM11=5,1)+IF(AN11=5,1)+IF(AO11=5,1)),"")</f>
        <v>3</v>
      </c>
      <c r="G11" s="74" t="n">
        <f aca="false">IF(D11&lt;&gt;"",IF(X11="Star",VLOOKUP(D11,$AX:$BD,4,0),VLOOKUP(D11,$AX:$BD,4,0)+P11+IF(AJ11=4,1)+IF(AK11=4,1)+IF(AL11=4,1)+IF(AM11=4,1)+IF(AN11=4,1)+IF(AO11=4,1)),"")</f>
        <v>4</v>
      </c>
      <c r="H11" s="75" t="n">
        <f aca="false">IF(D11&lt;&gt;"",IF(X11="Star",VLOOKUP(D11,$AX:$BD,5,0),VLOOKUP(D11,$AX:$BD,5,0)+Q11+IF(AJ11=3,1)+IF(AK11=3,1)+IF(AL11=3,1)+IF(AM11=3,1)+IF(AN11=3,1)+IF(AO11=3,1)),"")</f>
        <v>8</v>
      </c>
      <c r="I11" s="76" t="n">
        <f aca="false">IF(D11="","",IF(VLOOKUP(D11,$BT$2:$BW$14,3,0)&gt;VLOOKUP(D11,$BT$2:$BW$14,4,0),"Player type quantity surpassed",VLOOKUP(D11,$AX:$BD,6,0)))</f>
        <v>0</v>
      </c>
      <c r="J11" s="77" t="str">
        <f aca="false">AB11&amp;AC11&amp;AD11&amp;AE11&amp;AF11&amp;AG11&amp;IF(AH11&lt;&gt;"",", "&amp;AH11,"")</f>
        <v/>
      </c>
      <c r="K11" s="78" t="str">
        <f aca="false">IF(X11="Star","n/a",IF(X11&gt;=176,"6",IF(X11&gt;=76,"5",IF(X11&gt;=51,"4",IF(X11&gt;=31,"3",IF(X11&gt;=16,"2",IF(X11&gt;=6,"1","")))))))</f>
        <v/>
      </c>
      <c r="L11" s="102"/>
      <c r="M11" s="102"/>
      <c r="N11" s="103"/>
      <c r="O11" s="104"/>
      <c r="P11" s="105"/>
      <c r="Q11" s="106"/>
      <c r="R11" s="107"/>
      <c r="S11" s="108"/>
      <c r="T11" s="107"/>
      <c r="U11" s="108"/>
      <c r="V11" s="109"/>
      <c r="W11" s="110"/>
      <c r="X11" s="88" t="n">
        <f aca="false">IF(LEFT(D11,1)="*","Star",R11*2+S11*1+T11*3+U11*2+W11*5+AA11)</f>
        <v>0</v>
      </c>
      <c r="Y11" s="89" t="n">
        <f aca="false">IF(D11&lt;&gt;"",(Z11+T41+U41+V41+W41+X41+Y41)*1000+VLOOKUP(D11,AX:BD,7,0),0)</f>
        <v>70000</v>
      </c>
      <c r="Z11" s="90"/>
      <c r="AA11" s="91"/>
      <c r="AB11" s="92" t="str">
        <f aca="false">IF(AJ11&gt;1,VLOOKUP(AJ11,$AO$32:$AQ$87,3),"")</f>
        <v/>
      </c>
      <c r="AC11" s="92" t="str">
        <f aca="false">IF(AK11&gt;1,IF(AB11&lt;&gt;"",", ","")&amp;VLOOKUP(AK11,$AO$32:$AQ$87,3),"")</f>
        <v/>
      </c>
      <c r="AD11" s="92" t="str">
        <f aca="false">IF(AL11&gt;1,IF(AB11&amp;AC11&lt;&gt;"",", ","")&amp;VLOOKUP(AL11,$AO$32:$AQ$87,3),"")</f>
        <v/>
      </c>
      <c r="AE11" s="92" t="str">
        <f aca="false">IF(AM11&gt;1,IF(AB11&amp;AC11&amp;AD11&lt;&gt;"",", ","")&amp;VLOOKUP(AM11,$AO$32:$AQ$87,3),"")</f>
        <v/>
      </c>
      <c r="AF11" s="92" t="str">
        <f aca="false">IF(AN11&gt;1,IF(AB11&amp;AC11&amp;AD11&amp;AE11&lt;&gt;"",", ","")&amp;VLOOKUP(AN11,$AO$32:$AQ$87,3),"")</f>
        <v/>
      </c>
      <c r="AG11" s="92" t="str">
        <f aca="false">IF(AO11&gt;1,IF(AB11&amp;AC11&amp;AD11&amp;AE11&amp;AF11&lt;&gt;"",", ","")&amp;VLOOKUP(AO11,$AO$32:$AQ$87,3),"")</f>
        <v/>
      </c>
      <c r="AH11" s="93"/>
      <c r="AI11" s="94"/>
      <c r="AJ11" s="95" t="n">
        <v>1</v>
      </c>
      <c r="AK11" s="95" t="n">
        <v>1</v>
      </c>
      <c r="AL11" s="95" t="n">
        <v>1</v>
      </c>
      <c r="AM11" s="95" t="n">
        <v>1</v>
      </c>
      <c r="AN11" s="95" t="n">
        <v>1</v>
      </c>
      <c r="AO11" s="95" t="n">
        <v>1</v>
      </c>
      <c r="AP11" s="96" t="n">
        <v>2</v>
      </c>
      <c r="AQ11" s="60" t="n">
        <f aca="false">VLOOKUP(D11,$AX:$BD,2,0)</f>
        <v>6</v>
      </c>
      <c r="AR11" s="60" t="n">
        <f aca="false">VLOOKUP(D11,$AX:$BD,3,0)</f>
        <v>3</v>
      </c>
      <c r="AS11" s="60" t="n">
        <f aca="false">VLOOKUP(D11,$AX:$BD,4,0)</f>
        <v>4</v>
      </c>
      <c r="AT11" s="60" t="n">
        <f aca="false">VLOOKUP(D11,$AX:$BD,5,0)</f>
        <v>8</v>
      </c>
      <c r="AU11" s="97" t="n">
        <f aca="false">IF(L11&lt;&gt;"",0,(IF(D11&lt;&gt;"",VLOOKUP(D11,AX:BD,7,0)+(Z11+T41+U41+V41+W41+X41+Y41)*1000,0)))</f>
        <v>70000</v>
      </c>
      <c r="AV11" s="60"/>
      <c r="AW11" s="29" t="n">
        <f aca="false">IF(AX11="","",AW10+1)</f>
        <v>9</v>
      </c>
      <c r="AX11" s="98" t="s">
        <v>246</v>
      </c>
      <c r="AY11" s="99" t="n">
        <v>6</v>
      </c>
      <c r="AZ11" s="99" t="n">
        <v>3</v>
      </c>
      <c r="BA11" s="99" t="n">
        <v>3</v>
      </c>
      <c r="BB11" s="99" t="n">
        <v>8</v>
      </c>
      <c r="BC11" s="100" t="s">
        <v>247</v>
      </c>
      <c r="BD11" s="65" t="n">
        <v>60000</v>
      </c>
      <c r="BE11" s="112" t="s">
        <v>248</v>
      </c>
      <c r="BF11" s="112" t="s">
        <v>75</v>
      </c>
      <c r="BG11" s="112" t="s">
        <v>75</v>
      </c>
      <c r="BH11" s="112" t="s">
        <v>75</v>
      </c>
      <c r="BI11" s="112" t="s">
        <v>75</v>
      </c>
      <c r="BJ11" s="112" t="s">
        <v>75</v>
      </c>
      <c r="BK11" s="112" t="n">
        <v>11</v>
      </c>
      <c r="BL11" s="65"/>
      <c r="BM11" s="34" t="n">
        <v>10</v>
      </c>
      <c r="BN11" s="35" t="s">
        <v>56</v>
      </c>
      <c r="BO11" s="33" t="n">
        <v>50000</v>
      </c>
      <c r="BP11" s="33" t="s">
        <v>249</v>
      </c>
      <c r="BQ11" s="33" t="s">
        <v>46</v>
      </c>
      <c r="BR11" s="33"/>
      <c r="BS11" s="36" t="n">
        <f aca="false">IF(BT11="","",BS10+1)</f>
        <v>11</v>
      </c>
      <c r="BT11" s="29" t="str">
        <f aca="false">IF(BU11=0,"",BU11)</f>
        <v>*Ithaca Benoin</v>
      </c>
      <c r="BU11" s="37" t="str">
        <f aca="false">HLOOKUP(I$21,BZ$2:CW$16,11,0)</f>
        <v>*Ithaca Benoin</v>
      </c>
      <c r="BV11" s="33" t="n">
        <f aca="false">IF(BU11=0,"",COUNTIF($D$3:$D$18,BU11))</f>
        <v>0</v>
      </c>
      <c r="BW11" s="33" t="n">
        <f aca="false">IF(BU11=0,"",VLOOKUP(BT11,$AX:$BK,14,0))</f>
        <v>1</v>
      </c>
      <c r="BX11" s="33"/>
      <c r="BY11" s="34" t="n">
        <v>9</v>
      </c>
      <c r="BZ11" s="98" t="s">
        <v>250</v>
      </c>
      <c r="CA11" s="30" t="s">
        <v>217</v>
      </c>
      <c r="CB11" s="98" t="s">
        <v>251</v>
      </c>
      <c r="CC11" s="30" t="s">
        <v>230</v>
      </c>
      <c r="CD11" s="30" t="s">
        <v>212</v>
      </c>
      <c r="CE11" s="98" t="s">
        <v>252</v>
      </c>
      <c r="CF11" s="30" t="s">
        <v>212</v>
      </c>
      <c r="CG11" s="30" t="s">
        <v>185</v>
      </c>
      <c r="CH11" s="98" t="s">
        <v>253</v>
      </c>
      <c r="CI11" s="98" t="s">
        <v>254</v>
      </c>
      <c r="CJ11" s="30" t="s">
        <v>255</v>
      </c>
      <c r="CK11" s="30" t="s">
        <v>256</v>
      </c>
      <c r="CL11" s="30" t="s">
        <v>257</v>
      </c>
      <c r="CM11" s="30" t="s">
        <v>215</v>
      </c>
      <c r="CN11" s="30" t="s">
        <v>252</v>
      </c>
      <c r="CO11" s="98" t="s">
        <v>157</v>
      </c>
      <c r="CP11" s="98" t="s">
        <v>258</v>
      </c>
      <c r="CQ11" s="98" t="s">
        <v>259</v>
      </c>
      <c r="CR11" s="30" t="s">
        <v>212</v>
      </c>
      <c r="CS11" s="30" t="s">
        <v>257</v>
      </c>
      <c r="CT11" s="30" t="s">
        <v>227</v>
      </c>
      <c r="CU11" s="30" t="s">
        <v>212</v>
      </c>
      <c r="CV11" s="98" t="s">
        <v>260</v>
      </c>
      <c r="CW11" s="30" t="s">
        <v>212</v>
      </c>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GF11" s="65"/>
    </row>
    <row r="12" customFormat="false" ht="18" hidden="false" customHeight="true" outlineLevel="0" collapsed="false">
      <c r="A12" s="21"/>
      <c r="B12" s="101" t="n">
        <v>10</v>
      </c>
      <c r="C12" s="70" t="s">
        <v>261</v>
      </c>
      <c r="D12" s="71" t="str">
        <f aca="false">IF(AP12&lt;=1,"",VLOOKUP(AP12,BS:BT,2,0))</f>
        <v>Dark Elf Lineman</v>
      </c>
      <c r="E12" s="72" t="n">
        <f aca="false">IF(D12&lt;&gt;"",IF(X12="Star",VLOOKUP(D12,$AX:$BD,2,0),VLOOKUP(D12,$AX:$BD,2,0)+N12+IF(AJ12=2,1)+IF(AK12=2,1)+IF(AL12=2,1)+IF(AM12=2,1)+IF(AN12=2,1)+IF(AO12=2,1)),"")</f>
        <v>6</v>
      </c>
      <c r="F12" s="73" t="n">
        <f aca="false">IF(D12&lt;&gt;"",IF(X12="Star",VLOOKUP(D12,$AX:$BD,3,0),VLOOKUP(D12,$AX:$BD,3,0)+O12+IF(AJ12=5,1)+IF(AK12=5,1)+IF(AL12=5,1)+IF(AM12=5,1)+IF(AN12=5,1)+IF(AO12=5,1)),"")</f>
        <v>3</v>
      </c>
      <c r="G12" s="74" t="n">
        <f aca="false">IF(D12&lt;&gt;"",IF(X12="Star",VLOOKUP(D12,$AX:$BD,4,0),VLOOKUP(D12,$AX:$BD,4,0)+P12+IF(AJ12=4,1)+IF(AK12=4,1)+IF(AL12=4,1)+IF(AM12=4,1)+IF(AN12=4,1)+IF(AO12=4,1)),"")</f>
        <v>4</v>
      </c>
      <c r="H12" s="75" t="n">
        <f aca="false">IF(D12&lt;&gt;"",IF(X12="Star",VLOOKUP(D12,$AX:$BD,5,0),VLOOKUP(D12,$AX:$BD,5,0)+Q12+IF(AJ12=3,1)+IF(AK12=3,1)+IF(AL12=3,1)+IF(AM12=3,1)+IF(AN12=3,1)+IF(AO12=3,1)),"")</f>
        <v>8</v>
      </c>
      <c r="I12" s="76" t="n">
        <f aca="false">IF(D12="","",IF(VLOOKUP(D12,$BT$2:$BW$14,3,0)&gt;VLOOKUP(D12,$BT$2:$BW$14,4,0),"Player type quantity surpassed",VLOOKUP(D12,$AX:$BD,6,0)))</f>
        <v>0</v>
      </c>
      <c r="J12" s="77" t="str">
        <f aca="false">AB12&amp;AC12&amp;AD12&amp;AE12&amp;AF12&amp;AG12&amp;IF(AH12&lt;&gt;"",", "&amp;AH12,"")</f>
        <v/>
      </c>
      <c r="K12" s="78" t="str">
        <f aca="false">IF(X12="Star","n/a",IF(X12&gt;=176,"6",IF(X12&gt;=76,"5",IF(X12&gt;=51,"4",IF(X12&gt;=31,"3",IF(X12&gt;=16,"2",IF(X12&gt;=6,"1","")))))))</f>
        <v/>
      </c>
      <c r="L12" s="102"/>
      <c r="M12" s="102"/>
      <c r="N12" s="103"/>
      <c r="O12" s="104"/>
      <c r="P12" s="105"/>
      <c r="Q12" s="106"/>
      <c r="R12" s="107"/>
      <c r="S12" s="108"/>
      <c r="T12" s="107"/>
      <c r="U12" s="108"/>
      <c r="V12" s="109"/>
      <c r="W12" s="110"/>
      <c r="X12" s="88" t="n">
        <f aca="false">IF(LEFT(D12,1)="*","Star",R12*2+S12*1+T12*3+U12*2+W12*5+AA12)</f>
        <v>0</v>
      </c>
      <c r="Y12" s="89" t="n">
        <f aca="false">IF(D12&lt;&gt;"",(Z12+T42+U42+V42+W42+X42+Y42)*1000+VLOOKUP(D12,AX:BD,7,0),0)</f>
        <v>70000</v>
      </c>
      <c r="Z12" s="90"/>
      <c r="AA12" s="91"/>
      <c r="AB12" s="92" t="str">
        <f aca="false">IF(AJ12&gt;1,VLOOKUP(AJ12,$AO$32:$AQ$87,3),"")</f>
        <v/>
      </c>
      <c r="AC12" s="92" t="str">
        <f aca="false">IF(AK12&gt;1,IF(AB12&lt;&gt;"",", ","")&amp;VLOOKUP(AK12,$AO$32:$AQ$87,3),"")</f>
        <v/>
      </c>
      <c r="AD12" s="92" t="str">
        <f aca="false">IF(AL12&gt;1,IF(AB12&amp;AC12&lt;&gt;"",", ","")&amp;VLOOKUP(AL12,$AO$32:$AQ$87,3),"")</f>
        <v/>
      </c>
      <c r="AE12" s="92" t="str">
        <f aca="false">IF(AM12&gt;1,IF(AB12&amp;AC12&amp;AD12&lt;&gt;"",", ","")&amp;VLOOKUP(AM12,$AO$32:$AQ$87,3),"")</f>
        <v/>
      </c>
      <c r="AF12" s="92" t="str">
        <f aca="false">IF(AN12&gt;1,IF(AB12&amp;AC12&amp;AD12&amp;AE12&lt;&gt;"",", ","")&amp;VLOOKUP(AN12,$AO$32:$AQ$87,3),"")</f>
        <v/>
      </c>
      <c r="AG12" s="92" t="str">
        <f aca="false">IF(AO12&gt;1,IF(AB12&amp;AC12&amp;AD12&amp;AE12&amp;AF12&lt;&gt;"",", ","")&amp;VLOOKUP(AO12,$AO$32:$AQ$87,3),"")</f>
        <v/>
      </c>
      <c r="AH12" s="93"/>
      <c r="AI12" s="94"/>
      <c r="AJ12" s="95" t="n">
        <v>1</v>
      </c>
      <c r="AK12" s="95" t="n">
        <v>1</v>
      </c>
      <c r="AL12" s="95" t="n">
        <v>1</v>
      </c>
      <c r="AM12" s="95" t="n">
        <v>1</v>
      </c>
      <c r="AN12" s="95" t="n">
        <v>1</v>
      </c>
      <c r="AO12" s="95" t="n">
        <v>1</v>
      </c>
      <c r="AP12" s="96" t="n">
        <v>2</v>
      </c>
      <c r="AQ12" s="60" t="n">
        <f aca="false">VLOOKUP(D12,$AX:$BD,2,0)</f>
        <v>6</v>
      </c>
      <c r="AR12" s="60" t="n">
        <f aca="false">VLOOKUP(D12,$AX:$BD,3,0)</f>
        <v>3</v>
      </c>
      <c r="AS12" s="60" t="n">
        <f aca="false">VLOOKUP(D12,$AX:$BD,4,0)</f>
        <v>4</v>
      </c>
      <c r="AT12" s="60" t="n">
        <f aca="false">VLOOKUP(D12,$AX:$BD,5,0)</f>
        <v>8</v>
      </c>
      <c r="AU12" s="97" t="n">
        <f aca="false">IF(L12&lt;&gt;"",0,(IF(D12&lt;&gt;"",VLOOKUP(D12,AX:BD,7,0)+(Z12+T42+U42+V42+W42+X42+Y42)*1000,0)))</f>
        <v>70000</v>
      </c>
      <c r="AV12" s="60"/>
      <c r="AW12" s="29" t="n">
        <f aca="false">IF(AX12="","",AW11+1)</f>
        <v>10</v>
      </c>
      <c r="AX12" s="98" t="s">
        <v>78</v>
      </c>
      <c r="AY12" s="99" t="n">
        <v>6</v>
      </c>
      <c r="AZ12" s="99" t="n">
        <v>3</v>
      </c>
      <c r="BA12" s="99" t="n">
        <v>3</v>
      </c>
      <c r="BB12" s="99" t="n">
        <v>7</v>
      </c>
      <c r="BC12" s="0"/>
      <c r="BD12" s="65" t="n">
        <v>40000</v>
      </c>
      <c r="BE12" s="65" t="s">
        <v>262</v>
      </c>
      <c r="BF12" s="65" t="n">
        <v>20</v>
      </c>
      <c r="BG12" s="65" t="n">
        <v>30</v>
      </c>
      <c r="BH12" s="65" t="n">
        <v>30</v>
      </c>
      <c r="BI12" s="65" t="n">
        <v>30</v>
      </c>
      <c r="BJ12" s="65" t="s">
        <v>75</v>
      </c>
      <c r="BK12" s="65" t="n">
        <v>16</v>
      </c>
      <c r="BL12" s="65"/>
      <c r="BM12" s="34" t="n">
        <v>11</v>
      </c>
      <c r="BN12" s="35" t="s">
        <v>57</v>
      </c>
      <c r="BO12" s="33" t="n">
        <v>50000</v>
      </c>
      <c r="BP12" s="33" t="s">
        <v>263</v>
      </c>
      <c r="BQ12" s="33" t="s">
        <v>46</v>
      </c>
      <c r="BR12" s="33"/>
      <c r="BS12" s="36" t="n">
        <f aca="false">IF(BT12="","",BS11+1)</f>
        <v>12</v>
      </c>
      <c r="BT12" s="29" t="str">
        <f aca="false">IF(BU12=0,"",BU12)</f>
        <v>*Roxanna Darknail</v>
      </c>
      <c r="BU12" s="37" t="str">
        <f aca="false">HLOOKUP(I$21,BZ$2:CW$16,12,0)</f>
        <v>*Roxanna Darknail</v>
      </c>
      <c r="BV12" s="33" t="n">
        <f aca="false">IF(BU12=0,"",COUNTIF($D$3:$D$18,BU12))</f>
        <v>0</v>
      </c>
      <c r="BW12" s="33" t="n">
        <f aca="false">IF(BU12=0,"",VLOOKUP(BT12,$AX:$BK,14,0))</f>
        <v>1</v>
      </c>
      <c r="BX12" s="33"/>
      <c r="BY12" s="34" t="n">
        <v>10</v>
      </c>
      <c r="BZ12" s="98" t="s">
        <v>240</v>
      </c>
      <c r="CA12" s="98" t="s">
        <v>264</v>
      </c>
      <c r="CB12" s="30" t="s">
        <v>212</v>
      </c>
      <c r="CC12" s="113" t="s">
        <v>265</v>
      </c>
      <c r="CD12" s="113" t="s">
        <v>256</v>
      </c>
      <c r="CE12" s="30" t="s">
        <v>266</v>
      </c>
      <c r="CF12" s="98" t="s">
        <v>254</v>
      </c>
      <c r="CG12" s="30" t="s">
        <v>172</v>
      </c>
      <c r="CH12" s="30"/>
      <c r="CI12" s="113" t="s">
        <v>267</v>
      </c>
      <c r="CJ12" s="98" t="s">
        <v>200</v>
      </c>
      <c r="CK12" s="30" t="s">
        <v>268</v>
      </c>
      <c r="CL12" s="98" t="s">
        <v>269</v>
      </c>
      <c r="CM12" s="30" t="s">
        <v>227</v>
      </c>
      <c r="CN12" s="30" t="s">
        <v>270</v>
      </c>
      <c r="CO12" s="30" t="s">
        <v>212</v>
      </c>
      <c r="CP12" s="113"/>
      <c r="CQ12" s="30" t="s">
        <v>271</v>
      </c>
      <c r="CR12" s="30" t="s">
        <v>230</v>
      </c>
      <c r="CS12" s="98" t="s">
        <v>168</v>
      </c>
      <c r="CT12" s="30" t="s">
        <v>231</v>
      </c>
      <c r="CU12" s="98" t="s">
        <v>185</v>
      </c>
      <c r="CV12" s="30"/>
      <c r="CW12" s="98" t="s">
        <v>254</v>
      </c>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GF12" s="65"/>
    </row>
    <row r="13" customFormat="false" ht="18" hidden="false" customHeight="true" outlineLevel="0" collapsed="false">
      <c r="A13" s="21"/>
      <c r="B13" s="69" t="n">
        <v>11</v>
      </c>
      <c r="C13" s="70" t="s">
        <v>272</v>
      </c>
      <c r="D13" s="71" t="str">
        <f aca="false">IF(AP13&lt;=1,"",VLOOKUP(AP13,BS:BT,2,0))</f>
        <v>Dark Elf Lineman</v>
      </c>
      <c r="E13" s="72" t="n">
        <f aca="false">IF(D13&lt;&gt;"",IF(X13="Star",VLOOKUP(D13,$AX:$BD,2,0),VLOOKUP(D13,$AX:$BD,2,0)+N13+IF(AJ13=2,1)+IF(AK13=2,1)+IF(AL13=2,1)+IF(AM13=2,1)+IF(AN13=2,1)+IF(AO13=2,1)),"")</f>
        <v>6</v>
      </c>
      <c r="F13" s="73" t="n">
        <f aca="false">IF(D13&lt;&gt;"",IF(X13="Star",VLOOKUP(D13,$AX:$BD,3,0),VLOOKUP(D13,$AX:$BD,3,0)+O13+IF(AJ13=5,1)+IF(AK13=5,1)+IF(AL13=5,1)+IF(AM13=5,1)+IF(AN13=5,1)+IF(AO13=5,1)),"")</f>
        <v>3</v>
      </c>
      <c r="G13" s="74" t="n">
        <f aca="false">IF(D13&lt;&gt;"",IF(X13="Star",VLOOKUP(D13,$AX:$BD,4,0),VLOOKUP(D13,$AX:$BD,4,0)+P13+IF(AJ13=4,1)+IF(AK13=4,1)+IF(AL13=4,1)+IF(AM13=4,1)+IF(AN13=4,1)+IF(AO13=4,1)),"")</f>
        <v>4</v>
      </c>
      <c r="H13" s="75" t="n">
        <f aca="false">IF(D13&lt;&gt;"",IF(X13="Star",VLOOKUP(D13,$AX:$BD,5,0),VLOOKUP(D13,$AX:$BD,5,0)+Q13+IF(AJ13=3,1)+IF(AK13=3,1)+IF(AL13=3,1)+IF(AM13=3,1)+IF(AN13=3,1)+IF(AO13=3,1)),"")</f>
        <v>8</v>
      </c>
      <c r="I13" s="76" t="n">
        <f aca="false">IF(D13="","",IF(VLOOKUP(D13,$BT$2:$BW$14,3,0)&gt;VLOOKUP(D13,$BT$2:$BW$14,4,0),"Player type quantity surpassed",VLOOKUP(D13,$AX:$BD,6,0)))</f>
        <v>0</v>
      </c>
      <c r="J13" s="77" t="str">
        <f aca="false">AB13&amp;AC13&amp;AD13&amp;AE13&amp;AF13&amp;AG13&amp;IF(AH13&lt;&gt;"",", "&amp;AH13,"")</f>
        <v/>
      </c>
      <c r="K13" s="78" t="str">
        <f aca="false">IF(X13="Star","n/a",IF(X13&gt;=176,"6",IF(X13&gt;=76,"5",IF(X13&gt;=51,"4",IF(X13&gt;=31,"3",IF(X13&gt;=16,"2",IF(X13&gt;=6,"1","")))))))</f>
        <v/>
      </c>
      <c r="L13" s="102"/>
      <c r="M13" s="102"/>
      <c r="N13" s="103"/>
      <c r="O13" s="104"/>
      <c r="P13" s="105"/>
      <c r="Q13" s="106"/>
      <c r="R13" s="107"/>
      <c r="S13" s="108"/>
      <c r="T13" s="107"/>
      <c r="U13" s="108"/>
      <c r="V13" s="109"/>
      <c r="W13" s="110"/>
      <c r="X13" s="88" t="n">
        <f aca="false">IF(LEFT(D13,1)="*","Star",R13*2+S13*1+T13*3+U13*2+W13*5+AA13)</f>
        <v>0</v>
      </c>
      <c r="Y13" s="89" t="n">
        <f aca="false">IF(D13&lt;&gt;"",(Z13+T43+U43+V43+W43+X43+Y43)*1000+VLOOKUP(D13,AX:BD,7,0),0)</f>
        <v>70000</v>
      </c>
      <c r="Z13" s="90"/>
      <c r="AA13" s="91"/>
      <c r="AB13" s="92" t="str">
        <f aca="false">IF(AJ13&gt;1,VLOOKUP(AJ13,$AO$32:$AQ$87,3),"")</f>
        <v/>
      </c>
      <c r="AC13" s="92" t="str">
        <f aca="false">IF(AK13&gt;1,IF(AB13&lt;&gt;"",", ","")&amp;VLOOKUP(AK13,$AO$32:$AQ$87,3),"")</f>
        <v/>
      </c>
      <c r="AD13" s="92" t="str">
        <f aca="false">IF(AL13&gt;1,IF(AB13&amp;AC13&lt;&gt;"",", ","")&amp;VLOOKUP(AL13,$AO$32:$AQ$87,3),"")</f>
        <v/>
      </c>
      <c r="AE13" s="92" t="str">
        <f aca="false">IF(AM13&gt;1,IF(AB13&amp;AC13&amp;AD13&lt;&gt;"",", ","")&amp;VLOOKUP(AM13,$AO$32:$AQ$87,3),"")</f>
        <v/>
      </c>
      <c r="AF13" s="92" t="str">
        <f aca="false">IF(AN13&gt;1,IF(AB13&amp;AC13&amp;AD13&amp;AE13&lt;&gt;"",", ","")&amp;VLOOKUP(AN13,$AO$32:$AQ$87,3),"")</f>
        <v/>
      </c>
      <c r="AG13" s="92" t="str">
        <f aca="false">IF(AO13&gt;1,IF(AB13&amp;AC13&amp;AD13&amp;AE13&amp;AF13&lt;&gt;"",", ","")&amp;VLOOKUP(AO13,$AO$32:$AQ$87,3),"")</f>
        <v/>
      </c>
      <c r="AH13" s="93"/>
      <c r="AI13" s="94"/>
      <c r="AJ13" s="95" t="n">
        <v>1</v>
      </c>
      <c r="AK13" s="95" t="n">
        <v>1</v>
      </c>
      <c r="AL13" s="95" t="n">
        <v>1</v>
      </c>
      <c r="AM13" s="95" t="n">
        <v>1</v>
      </c>
      <c r="AN13" s="95" t="n">
        <v>1</v>
      </c>
      <c r="AO13" s="95" t="n">
        <v>1</v>
      </c>
      <c r="AP13" s="96" t="n">
        <v>2</v>
      </c>
      <c r="AQ13" s="60" t="n">
        <f aca="false">VLOOKUP(D13,$AX:$BD,2,0)</f>
        <v>6</v>
      </c>
      <c r="AR13" s="60" t="n">
        <f aca="false">VLOOKUP(D13,$AX:$BD,3,0)</f>
        <v>3</v>
      </c>
      <c r="AS13" s="60" t="n">
        <f aca="false">VLOOKUP(D13,$AX:$BD,4,0)</f>
        <v>4</v>
      </c>
      <c r="AT13" s="60" t="n">
        <f aca="false">VLOOKUP(D13,$AX:$BD,5,0)</f>
        <v>8</v>
      </c>
      <c r="AU13" s="97" t="n">
        <f aca="false">IF(L13&lt;&gt;"",0,(IF(D13&lt;&gt;"",VLOOKUP(D13,AX:BD,7,0)+(Z13+T43+U43+V43+W43+X43+Y43)*1000,0)))</f>
        <v>70000</v>
      </c>
      <c r="AV13" s="60"/>
      <c r="AW13" s="29" t="n">
        <f aca="false">IF(AX13="","",AW12+1)</f>
        <v>11</v>
      </c>
      <c r="AX13" s="98" t="s">
        <v>104</v>
      </c>
      <c r="AY13" s="99" t="n">
        <v>4</v>
      </c>
      <c r="AZ13" s="99" t="n">
        <v>3</v>
      </c>
      <c r="BA13" s="99" t="n">
        <v>2</v>
      </c>
      <c r="BB13" s="99" t="n">
        <v>9</v>
      </c>
      <c r="BC13" s="100" t="s">
        <v>273</v>
      </c>
      <c r="BD13" s="65" t="n">
        <v>70000</v>
      </c>
      <c r="BE13" s="65" t="s">
        <v>274</v>
      </c>
      <c r="BF13" s="65" t="n">
        <v>20</v>
      </c>
      <c r="BG13" s="65" t="n">
        <v>30</v>
      </c>
      <c r="BH13" s="65" t="n">
        <v>30</v>
      </c>
      <c r="BI13" s="65" t="n">
        <v>20</v>
      </c>
      <c r="BJ13" s="65" t="n">
        <v>30</v>
      </c>
      <c r="BK13" s="65" t="n">
        <v>6</v>
      </c>
      <c r="BL13" s="65"/>
      <c r="BM13" s="34" t="n">
        <v>12</v>
      </c>
      <c r="BN13" s="35" t="s">
        <v>58</v>
      </c>
      <c r="BO13" s="33" t="n">
        <v>70000</v>
      </c>
      <c r="BP13" s="33" t="s">
        <v>275</v>
      </c>
      <c r="BQ13" s="33" t="s">
        <v>276</v>
      </c>
      <c r="BR13" s="33"/>
      <c r="BS13" s="36" t="n">
        <f aca="false">IF(BT13="","",BS12+1)</f>
        <v>13</v>
      </c>
      <c r="BT13" s="29" t="str">
        <f aca="false">IF(BU13=0,"",BU13)</f>
        <v>Dark Elf journeyman</v>
      </c>
      <c r="BU13" s="37" t="str">
        <f aca="false">HLOOKUP(I$21,BZ$2:CW$16,13,0)</f>
        <v>Dark Elf journeyman</v>
      </c>
      <c r="BV13" s="33" t="n">
        <f aca="false">IF(BU13=0,"",COUNTIF($D$3:$D$18,BU13))</f>
        <v>0</v>
      </c>
      <c r="BW13" s="33" t="n">
        <f aca="false">IF(BU13=0,"",VLOOKUP(BT13,$AX:$BK,14,0))</f>
        <v>11</v>
      </c>
      <c r="BX13" s="33"/>
      <c r="BY13" s="34" t="n">
        <v>11</v>
      </c>
      <c r="BZ13" s="98" t="s">
        <v>277</v>
      </c>
      <c r="CA13" s="0"/>
      <c r="CB13" s="98" t="s">
        <v>278</v>
      </c>
      <c r="CC13" s="30" t="s">
        <v>212</v>
      </c>
      <c r="CD13" s="98" t="s">
        <v>250</v>
      </c>
      <c r="CE13" s="30" t="s">
        <v>212</v>
      </c>
      <c r="CF13" s="98" t="s">
        <v>279</v>
      </c>
      <c r="CG13" s="30" t="s">
        <v>280</v>
      </c>
      <c r="CH13" s="30"/>
      <c r="CI13" s="98" t="s">
        <v>281</v>
      </c>
      <c r="CJ13" s="30" t="s">
        <v>212</v>
      </c>
      <c r="CK13" s="98" t="s">
        <v>282</v>
      </c>
      <c r="CL13" s="30"/>
      <c r="CM13" s="30" t="s">
        <v>231</v>
      </c>
      <c r="CN13" s="30" t="s">
        <v>177</v>
      </c>
      <c r="CO13" s="98" t="s">
        <v>283</v>
      </c>
      <c r="CP13" s="98"/>
      <c r="CQ13" s="30" t="s">
        <v>280</v>
      </c>
      <c r="CR13" s="30" t="s">
        <v>243</v>
      </c>
      <c r="CS13" s="30" t="s">
        <v>284</v>
      </c>
      <c r="CT13" s="30" t="s">
        <v>268</v>
      </c>
      <c r="CU13" s="98" t="s">
        <v>242</v>
      </c>
      <c r="CV13" s="30"/>
      <c r="CW13" s="98" t="s">
        <v>240</v>
      </c>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GF13" s="65"/>
    </row>
    <row r="14" customFormat="false" ht="18" hidden="false" customHeight="true" outlineLevel="0" collapsed="false">
      <c r="A14" s="21"/>
      <c r="B14" s="101" t="n">
        <v>12</v>
      </c>
      <c r="C14" s="70"/>
      <c r="D14" s="71" t="str">
        <f aca="false">IF(AP14&lt;=1,"",VLOOKUP(AP14,BS:BT,2,0))</f>
        <v/>
      </c>
      <c r="E14" s="72" t="str">
        <f aca="false">IF(D14&lt;&gt;"",IF(X14="Star",VLOOKUP(D14,$AX:$BD,2,0),VLOOKUP(D14,$AX:$BD,2,0)+N14+IF(AJ14=2,1)+IF(AK14=2,1)+IF(AL14=2,1)+IF(AM14=2,1)+IF(AN14=2,1)+IF(AO14=2,1)),"")</f>
        <v/>
      </c>
      <c r="F14" s="73" t="str">
        <f aca="false">IF(D14&lt;&gt;"",IF(X14="Star",VLOOKUP(D14,$AX:$BD,3,0),VLOOKUP(D14,$AX:$BD,3,0)+O14+IF(AJ14=5,1)+IF(AK14=5,1)+IF(AL14=5,1)+IF(AM14=5,1)+IF(AN14=5,1)+IF(AO14=5,1)),"")</f>
        <v/>
      </c>
      <c r="G14" s="74" t="str">
        <f aca="false">IF(D14&lt;&gt;"",IF(X14="Star",VLOOKUP(D14,$AX:$BD,4,0),VLOOKUP(D14,$AX:$BD,4,0)+P14+IF(AJ14=4,1)+IF(AK14=4,1)+IF(AL14=4,1)+IF(AM14=4,1)+IF(AN14=4,1)+IF(AO14=4,1)),"")</f>
        <v/>
      </c>
      <c r="H14" s="75" t="str">
        <f aca="false">IF(D14&lt;&gt;"",IF(X14="Star",VLOOKUP(D14,$AX:$BD,5,0),VLOOKUP(D14,$AX:$BD,5,0)+Q14+IF(AJ14=3,1)+IF(AK14=3,1)+IF(AL14=3,1)+IF(AM14=3,1)+IF(AN14=3,1)+IF(AO14=3,1)),"")</f>
        <v/>
      </c>
      <c r="I14" s="76" t="str">
        <f aca="false">IF(D14="","",IF(VLOOKUP(D14,$BT$2:$BW$14,3,0)&gt;VLOOKUP(D14,$BT$2:$BW$14,4,0),"Player type quantity surpassed",VLOOKUP(D14,$AX:$BD,6,0)))</f>
        <v/>
      </c>
      <c r="J14" s="77" t="str">
        <f aca="false">AB14&amp;AC14&amp;AD14&amp;AE14&amp;AF14&amp;AG14&amp;IF(AH14&lt;&gt;"",", "&amp;AH14,"")</f>
        <v/>
      </c>
      <c r="K14" s="78" t="str">
        <f aca="false">IF(X14="Star","n/a",IF(X14&gt;=176,"6",IF(X14&gt;=76,"5",IF(X14&gt;=51,"4",IF(X14&gt;=31,"3",IF(X14&gt;=16,"2",IF(X14&gt;=6,"1","")))))))</f>
        <v/>
      </c>
      <c r="L14" s="102"/>
      <c r="M14" s="102"/>
      <c r="N14" s="103"/>
      <c r="O14" s="104"/>
      <c r="P14" s="105"/>
      <c r="Q14" s="106"/>
      <c r="R14" s="107"/>
      <c r="S14" s="108"/>
      <c r="T14" s="107"/>
      <c r="U14" s="108"/>
      <c r="V14" s="109"/>
      <c r="W14" s="110"/>
      <c r="X14" s="88" t="n">
        <f aca="false">IF(LEFT(D14,1)="*","Star",R14*2+S14*1+T14*3+U14*2+W14*5+AA14)</f>
        <v>0</v>
      </c>
      <c r="Y14" s="89" t="n">
        <f aca="false">IF(D14&lt;&gt;"",(Z14+T44+U44+V44+W44+X44+Y44)*1000+VLOOKUP(D14,AX:BD,7,0),0)</f>
        <v>0</v>
      </c>
      <c r="Z14" s="90"/>
      <c r="AA14" s="91"/>
      <c r="AB14" s="92" t="str">
        <f aca="false">IF(AJ14&gt;1,VLOOKUP(AJ14,$AO$32:$AQ$87,3),"")</f>
        <v/>
      </c>
      <c r="AC14" s="92" t="str">
        <f aca="false">IF(AK14&gt;1,IF(AB14&lt;&gt;"",", ","")&amp;VLOOKUP(AK14,$AO$32:$AQ$87,3),"")</f>
        <v/>
      </c>
      <c r="AD14" s="92" t="str">
        <f aca="false">IF(AL14&gt;1,IF(AB14&amp;AC14&lt;&gt;"",", ","")&amp;VLOOKUP(AL14,$AO$32:$AQ$87,3),"")</f>
        <v/>
      </c>
      <c r="AE14" s="92" t="str">
        <f aca="false">IF(AM14&gt;1,IF(AB14&amp;AC14&amp;AD14&lt;&gt;"",", ","")&amp;VLOOKUP(AM14,$AO$32:$AQ$87,3),"")</f>
        <v/>
      </c>
      <c r="AF14" s="92" t="str">
        <f aca="false">IF(AN14&gt;1,IF(AB14&amp;AC14&amp;AD14&amp;AE14&lt;&gt;"",", ","")&amp;VLOOKUP(AN14,$AO$32:$AQ$87,3),"")</f>
        <v/>
      </c>
      <c r="AG14" s="92" t="str">
        <f aca="false">IF(AO14&gt;1,IF(AB14&amp;AC14&amp;AD14&amp;AE14&amp;AF14&lt;&gt;"",", ","")&amp;VLOOKUP(AO14,$AO$32:$AQ$87,3),"")</f>
        <v/>
      </c>
      <c r="AH14" s="93"/>
      <c r="AI14" s="94"/>
      <c r="AJ14" s="95" t="n">
        <v>1</v>
      </c>
      <c r="AK14" s="95" t="n">
        <v>1</v>
      </c>
      <c r="AL14" s="95" t="n">
        <v>1</v>
      </c>
      <c r="AM14" s="95" t="n">
        <v>1</v>
      </c>
      <c r="AN14" s="95" t="n">
        <v>1</v>
      </c>
      <c r="AO14" s="95" t="n">
        <v>1</v>
      </c>
      <c r="AP14" s="96" t="n">
        <v>1</v>
      </c>
      <c r="AQ14" s="60" t="e">
        <f aca="false">VLOOKUP(D14,$AX:$BD,2,0)</f>
        <v>#N/A</v>
      </c>
      <c r="AR14" s="60" t="e">
        <f aca="false">VLOOKUP(D14,$AX:$BD,3,0)</f>
        <v>#N/A</v>
      </c>
      <c r="AS14" s="60" t="e">
        <f aca="false">VLOOKUP(D14,$AX:$BD,4,0)</f>
        <v>#N/A</v>
      </c>
      <c r="AT14" s="60" t="e">
        <f aca="false">VLOOKUP(D14,$AX:$BD,5,0)</f>
        <v>#N/A</v>
      </c>
      <c r="AU14" s="97" t="n">
        <f aca="false">IF(L14&lt;&gt;"",0,(IF(D14&lt;&gt;"",VLOOKUP(D14,AX:BD,7,0)+(Z14+T44+U44+V44+W44+X44+Y44)*1000,0)))</f>
        <v>0</v>
      </c>
      <c r="AV14" s="60"/>
      <c r="AW14" s="29" t="n">
        <f aca="false">IF(AX14="","",AW13+1)</f>
        <v>12</v>
      </c>
      <c r="AX14" s="98" t="s">
        <v>130</v>
      </c>
      <c r="AY14" s="99" t="n">
        <v>6</v>
      </c>
      <c r="AZ14" s="99" t="n">
        <v>4</v>
      </c>
      <c r="BA14" s="99" t="n">
        <v>2</v>
      </c>
      <c r="BB14" s="99" t="n">
        <v>9</v>
      </c>
      <c r="BC14" s="100" t="s">
        <v>285</v>
      </c>
      <c r="BD14" s="65" t="n">
        <v>130000</v>
      </c>
      <c r="BE14" s="65" t="s">
        <v>286</v>
      </c>
      <c r="BF14" s="65" t="n">
        <v>20</v>
      </c>
      <c r="BG14" s="65" t="n">
        <v>30</v>
      </c>
      <c r="BH14" s="65" t="n">
        <v>30</v>
      </c>
      <c r="BI14" s="65" t="n">
        <v>20</v>
      </c>
      <c r="BJ14" s="65" t="s">
        <v>75</v>
      </c>
      <c r="BK14" s="65" t="n">
        <v>2</v>
      </c>
      <c r="BL14" s="65"/>
      <c r="BM14" s="34" t="n">
        <v>13</v>
      </c>
      <c r="BN14" s="35" t="s">
        <v>59</v>
      </c>
      <c r="BO14" s="33" t="n">
        <v>60000</v>
      </c>
      <c r="BP14" s="33" t="s">
        <v>287</v>
      </c>
      <c r="BQ14" s="33" t="s">
        <v>46</v>
      </c>
      <c r="BR14" s="33"/>
      <c r="BS14" s="34" t="str">
        <f aca="false">IF(BT14="","",BS13+1)</f>
        <v/>
      </c>
      <c r="BT14" s="29" t="str">
        <f aca="false">IF(BU14=0,"",BU14)</f>
        <v/>
      </c>
      <c r="BU14" s="37" t="n">
        <f aca="false">HLOOKUP(I$21,BZ$2:CW$16,14,0)</f>
        <v>0</v>
      </c>
      <c r="BV14" s="33" t="str">
        <f aca="false">IF(BU14=0,"",COUNTIF($D$3:$D$18,BU14))</f>
        <v/>
      </c>
      <c r="BW14" s="33" t="str">
        <f aca="false">IF(BU14=0,"",VLOOKUP(BT14,$AX:$BK,14,0))</f>
        <v/>
      </c>
      <c r="BX14" s="33"/>
      <c r="BY14" s="34" t="n">
        <v>12</v>
      </c>
      <c r="BZ14" s="30"/>
      <c r="CA14" s="30"/>
      <c r="CB14" s="30"/>
      <c r="CC14" s="98" t="s">
        <v>259</v>
      </c>
      <c r="CD14" s="98" t="s">
        <v>288</v>
      </c>
      <c r="CE14" s="98" t="s">
        <v>289</v>
      </c>
      <c r="CF14" s="30"/>
      <c r="CG14" s="30" t="s">
        <v>212</v>
      </c>
      <c r="CH14" s="30"/>
      <c r="CI14" s="30"/>
      <c r="CJ14" s="98" t="s">
        <v>290</v>
      </c>
      <c r="CK14" s="30"/>
      <c r="CL14" s="30"/>
      <c r="CM14" s="98" t="s">
        <v>291</v>
      </c>
      <c r="CN14" s="30" t="s">
        <v>212</v>
      </c>
      <c r="CO14" s="113"/>
      <c r="CP14" s="98"/>
      <c r="CQ14" s="30" t="s">
        <v>212</v>
      </c>
      <c r="CR14" s="98" t="s">
        <v>292</v>
      </c>
      <c r="CS14" s="30"/>
      <c r="CT14" s="98" t="s">
        <v>293</v>
      </c>
      <c r="CU14" s="30" t="s">
        <v>294</v>
      </c>
      <c r="CV14" s="30"/>
      <c r="CW14" s="98" t="s">
        <v>295</v>
      </c>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GF14" s="65"/>
    </row>
    <row r="15" customFormat="false" ht="18" hidden="false" customHeight="true" outlineLevel="0" collapsed="false">
      <c r="A15" s="21"/>
      <c r="B15" s="69" t="n">
        <v>13</v>
      </c>
      <c r="C15" s="70"/>
      <c r="D15" s="71" t="str">
        <f aca="false">IF(AP15&lt;=1,"",VLOOKUP(AP15,BS:BT,2,0))</f>
        <v/>
      </c>
      <c r="E15" s="72" t="str">
        <f aca="false">IF(D15&lt;&gt;"",IF(X15="Star",VLOOKUP(D15,$AX:$BD,2,0),VLOOKUP(D15,$AX:$BD,2,0)+N15+IF(AJ15=2,1)+IF(AK15=2,1)+IF(AL15=2,1)+IF(AM15=2,1)+IF(AN15=2,1)+IF(AO15=2,1)),"")</f>
        <v/>
      </c>
      <c r="F15" s="73" t="str">
        <f aca="false">IF(D15&lt;&gt;"",IF(X15="Star",VLOOKUP(D15,$AX:$BD,3,0),VLOOKUP(D15,$AX:$BD,3,0)+O15+IF(AJ15=5,1)+IF(AK15=5,1)+IF(AL15=5,1)+IF(AM15=5,1)+IF(AN15=5,1)+IF(AO15=5,1)),"")</f>
        <v/>
      </c>
      <c r="G15" s="74" t="str">
        <f aca="false">IF(D15&lt;&gt;"",IF(X15="Star",VLOOKUP(D15,$AX:$BD,4,0),VLOOKUP(D15,$AX:$BD,4,0)+P15+IF(AJ15=4,1)+IF(AK15=4,1)+IF(AL15=4,1)+IF(AM15=4,1)+IF(AN15=4,1)+IF(AO15=4,1)),"")</f>
        <v/>
      </c>
      <c r="H15" s="75" t="str">
        <f aca="false">IF(D15&lt;&gt;"",IF(X15="Star",VLOOKUP(D15,$AX:$BD,5,0),VLOOKUP(D15,$AX:$BD,5,0)+Q15+IF(AJ15=3,1)+IF(AK15=3,1)+IF(AL15=3,1)+IF(AM15=3,1)+IF(AN15=3,1)+IF(AO15=3,1)),"")</f>
        <v/>
      </c>
      <c r="I15" s="76" t="str">
        <f aca="false">IF(D15="","",IF(VLOOKUP(D15,$BT$2:$BW$14,3,0)&gt;VLOOKUP(D15,$BT$2:$BW$14,4,0),"Player type quantity surpassed",VLOOKUP(D15,$AX:$BD,6,0)))</f>
        <v/>
      </c>
      <c r="J15" s="77" t="str">
        <f aca="false">AB15&amp;AC15&amp;AD15&amp;AE15&amp;AF15&amp;AG15&amp;IF(AH15&lt;&gt;"",", "&amp;AH15,"")</f>
        <v/>
      </c>
      <c r="K15" s="78" t="str">
        <f aca="false">IF(X15="Star","n/a",IF(X15&gt;=176,"6",IF(X15&gt;=76,"5",IF(X15&gt;=51,"4",IF(X15&gt;=31,"3",IF(X15&gt;=16,"2",IF(X15&gt;=6,"1","")))))))</f>
        <v/>
      </c>
      <c r="L15" s="102"/>
      <c r="M15" s="102"/>
      <c r="N15" s="103"/>
      <c r="O15" s="104"/>
      <c r="P15" s="105"/>
      <c r="Q15" s="106"/>
      <c r="R15" s="107"/>
      <c r="S15" s="108"/>
      <c r="T15" s="107"/>
      <c r="U15" s="108"/>
      <c r="V15" s="109"/>
      <c r="W15" s="110"/>
      <c r="X15" s="88" t="n">
        <f aca="false">IF(LEFT(D15,1)="*","Star",R15*2+S15*1+T15*3+U15*2+W15*5+AA15)</f>
        <v>0</v>
      </c>
      <c r="Y15" s="89" t="n">
        <f aca="false">IF(D15&lt;&gt;"",(Z15+T45+U45+V45+W45+X45+Y45)*1000+VLOOKUP(D15,AX:BD,7,0),0)</f>
        <v>0</v>
      </c>
      <c r="Z15" s="90"/>
      <c r="AA15" s="91"/>
      <c r="AB15" s="92" t="str">
        <f aca="false">IF(AJ15&gt;1,VLOOKUP(AJ15,$AO$32:$AQ$87,3),"")</f>
        <v/>
      </c>
      <c r="AC15" s="92" t="str">
        <f aca="false">IF(AK15&gt;1,IF(AB15&lt;&gt;"",", ","")&amp;VLOOKUP(AK15,$AO$32:$AQ$87,3),"")</f>
        <v/>
      </c>
      <c r="AD15" s="92" t="str">
        <f aca="false">IF(AL15&gt;1,IF(AB15&amp;AC15&lt;&gt;"",", ","")&amp;VLOOKUP(AL15,$AO$32:$AQ$87,3),"")</f>
        <v/>
      </c>
      <c r="AE15" s="92" t="str">
        <f aca="false">IF(AM15&gt;1,IF(AB15&amp;AC15&amp;AD15&lt;&gt;"",", ","")&amp;VLOOKUP(AM15,$AO$32:$AQ$87,3),"")</f>
        <v/>
      </c>
      <c r="AF15" s="92" t="str">
        <f aca="false">IF(AN15&gt;1,IF(AB15&amp;AC15&amp;AD15&amp;AE15&lt;&gt;"",", ","")&amp;VLOOKUP(AN15,$AO$32:$AQ$87,3),"")</f>
        <v/>
      </c>
      <c r="AG15" s="92" t="str">
        <f aca="false">IF(AO15&gt;1,IF(AB15&amp;AC15&amp;AD15&amp;AE15&amp;AF15&lt;&gt;"",", ","")&amp;VLOOKUP(AO15,$AO$32:$AQ$87,3),"")</f>
        <v/>
      </c>
      <c r="AH15" s="93"/>
      <c r="AI15" s="94"/>
      <c r="AJ15" s="95" t="n">
        <v>1</v>
      </c>
      <c r="AK15" s="95" t="n">
        <v>1</v>
      </c>
      <c r="AL15" s="95" t="n">
        <v>1</v>
      </c>
      <c r="AM15" s="95" t="n">
        <v>1</v>
      </c>
      <c r="AN15" s="95" t="n">
        <v>1</v>
      </c>
      <c r="AO15" s="95" t="n">
        <v>1</v>
      </c>
      <c r="AP15" s="96" t="n">
        <v>1</v>
      </c>
      <c r="AQ15" s="60" t="e">
        <f aca="false">VLOOKUP(D15,$AX:$BD,2,0)</f>
        <v>#N/A</v>
      </c>
      <c r="AR15" s="60" t="e">
        <f aca="false">VLOOKUP(D15,$AX:$BD,3,0)</f>
        <v>#N/A</v>
      </c>
      <c r="AS15" s="60" t="e">
        <f aca="false">VLOOKUP(D15,$AX:$BD,4,0)</f>
        <v>#N/A</v>
      </c>
      <c r="AT15" s="60" t="e">
        <f aca="false">VLOOKUP(D15,$AX:$BD,5,0)</f>
        <v>#N/A</v>
      </c>
      <c r="AU15" s="97" t="n">
        <f aca="false">IF(L15&lt;&gt;"",0,(IF(D15&lt;&gt;"",VLOOKUP(D15,AX:BD,7,0)+(Z15+T45+U45+V45+W45+X45+Y45)*1000,0)))</f>
        <v>0</v>
      </c>
      <c r="AV15" s="60"/>
      <c r="AW15" s="29" t="n">
        <f aca="false">IF(AX15="","",AW14+1)</f>
        <v>13</v>
      </c>
      <c r="AX15" s="98" t="s">
        <v>158</v>
      </c>
      <c r="AY15" s="99" t="n">
        <v>5</v>
      </c>
      <c r="AZ15" s="99" t="n">
        <v>5</v>
      </c>
      <c r="BA15" s="99" t="n">
        <v>2</v>
      </c>
      <c r="BB15" s="99" t="n">
        <v>8</v>
      </c>
      <c r="BC15" s="100" t="s">
        <v>233</v>
      </c>
      <c r="BD15" s="65" t="n">
        <v>150000</v>
      </c>
      <c r="BE15" s="112" t="s">
        <v>296</v>
      </c>
      <c r="BF15" s="112" t="n">
        <v>30</v>
      </c>
      <c r="BG15" s="112" t="n">
        <v>30</v>
      </c>
      <c r="BH15" s="112" t="n">
        <v>30</v>
      </c>
      <c r="BI15" s="112" t="n">
        <v>20</v>
      </c>
      <c r="BJ15" s="112" t="n">
        <v>30</v>
      </c>
      <c r="BK15" s="65" t="n">
        <v>1</v>
      </c>
      <c r="BL15" s="112"/>
      <c r="BM15" s="34" t="n">
        <v>14</v>
      </c>
      <c r="BN15" s="35" t="s">
        <v>60</v>
      </c>
      <c r="BO15" s="33" t="n">
        <v>70000</v>
      </c>
      <c r="BP15" s="33" t="s">
        <v>297</v>
      </c>
      <c r="BQ15" s="33" t="s">
        <v>276</v>
      </c>
      <c r="BR15" s="33"/>
      <c r="BS15" s="34" t="str">
        <f aca="false">IF(BT15="","",BS14+1)</f>
        <v/>
      </c>
      <c r="BT15" s="29" t="str">
        <f aca="false">IF(BU15=0,"",BU15)</f>
        <v/>
      </c>
      <c r="BU15" s="37" t="n">
        <f aca="false">HLOOKUP(I$21,BZ$2:CW$16,15,0)</f>
        <v>0</v>
      </c>
      <c r="BV15" s="33" t="str">
        <f aca="false">IF(BU15=0,"",COUNTIF($D$3:$D$18,BU15))</f>
        <v/>
      </c>
      <c r="BW15" s="33" t="str">
        <f aca="false">IF(BU15=0,"",VLOOKUP(BT15,$AX:$BK,14,0))</f>
        <v/>
      </c>
      <c r="BX15" s="33"/>
      <c r="BY15" s="34" t="n">
        <v>13</v>
      </c>
      <c r="BZ15" s="30"/>
      <c r="CA15" s="30"/>
      <c r="CB15" s="30"/>
      <c r="CC15" s="30" t="s">
        <v>298</v>
      </c>
      <c r="CD15" s="98"/>
      <c r="CE15" s="30"/>
      <c r="CF15" s="30"/>
      <c r="CG15" s="98" t="s">
        <v>299</v>
      </c>
      <c r="CH15" s="113"/>
      <c r="CI15" s="30"/>
      <c r="CJ15" s="30"/>
      <c r="CK15" s="30"/>
      <c r="CL15" s="30"/>
      <c r="CM15" s="113"/>
      <c r="CN15" s="98" t="s">
        <v>300</v>
      </c>
      <c r="CO15" s="30"/>
      <c r="CP15" s="98"/>
      <c r="CQ15" s="98" t="s">
        <v>301</v>
      </c>
      <c r="CR15" s="30"/>
      <c r="CS15" s="30"/>
      <c r="CT15" s="98" t="s">
        <v>302</v>
      </c>
      <c r="CU15" s="30"/>
      <c r="CV15" s="30"/>
      <c r="CW15" s="113"/>
      <c r="CX15" s="39"/>
      <c r="CY15" s="39"/>
      <c r="CZ15" s="39"/>
      <c r="DA15" s="39"/>
      <c r="DB15" s="39"/>
      <c r="DC15" s="39"/>
      <c r="DD15" s="39"/>
      <c r="DE15" s="39"/>
      <c r="DF15" s="39"/>
      <c r="DG15" s="39"/>
      <c r="DH15" s="39"/>
      <c r="DI15" s="39"/>
      <c r="DJ15" s="39"/>
      <c r="DK15" s="39"/>
      <c r="DL15" s="39"/>
      <c r="DM15" s="39"/>
      <c r="DN15" s="39"/>
      <c r="DO15" s="39"/>
      <c r="DP15" s="39"/>
      <c r="DQ15" s="39"/>
      <c r="DR15" s="39"/>
      <c r="DS15" s="39"/>
      <c r="DT15" s="39"/>
      <c r="DU15" s="39"/>
      <c r="DV15" s="39"/>
      <c r="DW15" s="39"/>
      <c r="DX15" s="39"/>
      <c r="GF15" s="112"/>
    </row>
    <row r="16" customFormat="false" ht="18" hidden="false" customHeight="true" outlineLevel="0" collapsed="false">
      <c r="A16" s="21"/>
      <c r="B16" s="101" t="n">
        <v>14</v>
      </c>
      <c r="C16" s="70"/>
      <c r="D16" s="71" t="str">
        <f aca="false">IF(AP16&lt;=1,"",VLOOKUP(AP16,BS:BT,2,0))</f>
        <v/>
      </c>
      <c r="E16" s="72" t="str">
        <f aca="false">IF(D16&lt;&gt;"",IF(X16="Star",VLOOKUP(D16,$AX:$BD,2,0),VLOOKUP(D16,$AX:$BD,2,0)+N16+IF(AJ16=2,1)+IF(AK16=2,1)+IF(AL16=2,1)+IF(AM16=2,1)+IF(AN16=2,1)+IF(AO16=2,1)),"")</f>
        <v/>
      </c>
      <c r="F16" s="73" t="str">
        <f aca="false">IF(D16&lt;&gt;"",IF(X16="Star",VLOOKUP(D16,$AX:$BD,3,0),VLOOKUP(D16,$AX:$BD,3,0)+O16+IF(AJ16=5,1)+IF(AK16=5,1)+IF(AL16=5,1)+IF(AM16=5,1)+IF(AN16=5,1)+IF(AO16=5,1)),"")</f>
        <v/>
      </c>
      <c r="G16" s="74" t="str">
        <f aca="false">IF(D16&lt;&gt;"",IF(X16="Star",VLOOKUP(D16,$AX:$BD,4,0),VLOOKUP(D16,$AX:$BD,4,0)+P16+IF(AJ16=4,1)+IF(AK16=4,1)+IF(AL16=4,1)+IF(AM16=4,1)+IF(AN16=4,1)+IF(AO16=4,1)),"")</f>
        <v/>
      </c>
      <c r="H16" s="75" t="str">
        <f aca="false">IF(D16&lt;&gt;"",IF(X16="Star",VLOOKUP(D16,$AX:$BD,5,0),VLOOKUP(D16,$AX:$BD,5,0)+Q16+IF(AJ16=3,1)+IF(AK16=3,1)+IF(AL16=3,1)+IF(AM16=3,1)+IF(AN16=3,1)+IF(AO16=3,1)),"")</f>
        <v/>
      </c>
      <c r="I16" s="76" t="str">
        <f aca="false">IF(D16="","",IF(VLOOKUP(D16,$BT$2:$BW$14,3,0)&gt;VLOOKUP(D16,$BT$2:$BW$14,4,0),"Player type quantity surpassed",VLOOKUP(D16,$AX:$BD,6,0)))</f>
        <v/>
      </c>
      <c r="J16" s="77" t="str">
        <f aca="false">AB16&amp;AC16&amp;AD16&amp;AE16&amp;AF16&amp;AG16&amp;IF(AH16&lt;&gt;"",", "&amp;AH16,"")</f>
        <v/>
      </c>
      <c r="K16" s="78" t="str">
        <f aca="false">IF(X16="Star","n/a",IF(X16&gt;=176,"6",IF(X16&gt;=76,"5",IF(X16&gt;=51,"4",IF(X16&gt;=31,"3",IF(X16&gt;=16,"2",IF(X16&gt;=6,"1","")))))))</f>
        <v/>
      </c>
      <c r="L16" s="102"/>
      <c r="M16" s="102"/>
      <c r="N16" s="103"/>
      <c r="O16" s="104"/>
      <c r="P16" s="105"/>
      <c r="Q16" s="106"/>
      <c r="R16" s="107"/>
      <c r="S16" s="108"/>
      <c r="T16" s="107"/>
      <c r="U16" s="108"/>
      <c r="V16" s="109"/>
      <c r="W16" s="110"/>
      <c r="X16" s="88" t="n">
        <f aca="false">IF(LEFT(D16,1)="*","Star",R16*2+S16*1+T16*3+U16*2+W16*5+AA16)</f>
        <v>0</v>
      </c>
      <c r="Y16" s="89" t="n">
        <f aca="false">IF(D16&lt;&gt;"",(Z16+T46+U46+V46+W46+X46+Y46)*1000+VLOOKUP(D16,AX:BD,7,0),0)</f>
        <v>0</v>
      </c>
      <c r="Z16" s="90"/>
      <c r="AA16" s="91"/>
      <c r="AB16" s="92" t="str">
        <f aca="false">IF(AJ16&gt;1,VLOOKUP(AJ16,$AO$32:$AQ$87,3),"")</f>
        <v/>
      </c>
      <c r="AC16" s="92" t="str">
        <f aca="false">IF(AK16&gt;1,IF(AB16&lt;&gt;"",", ","")&amp;VLOOKUP(AK16,$AO$32:$AQ$87,3),"")</f>
        <v/>
      </c>
      <c r="AD16" s="92" t="str">
        <f aca="false">IF(AL16&gt;1,IF(AB16&amp;AC16&lt;&gt;"",", ","")&amp;VLOOKUP(AL16,$AO$32:$AQ$87,3),"")</f>
        <v/>
      </c>
      <c r="AE16" s="92" t="str">
        <f aca="false">IF(AM16&gt;1,IF(AB16&amp;AC16&amp;AD16&lt;&gt;"",", ","")&amp;VLOOKUP(AM16,$AO$32:$AQ$87,3),"")</f>
        <v/>
      </c>
      <c r="AF16" s="92" t="str">
        <f aca="false">IF(AN16&gt;1,IF(AB16&amp;AC16&amp;AD16&amp;AE16&lt;&gt;"",", ","")&amp;VLOOKUP(AN16,$AO$32:$AQ$87,3),"")</f>
        <v/>
      </c>
      <c r="AG16" s="92" t="str">
        <f aca="false">IF(AO16&gt;1,IF(AB16&amp;AC16&amp;AD16&amp;AE16&amp;AF16&lt;&gt;"",", ","")&amp;VLOOKUP(AO16,$AO$32:$AQ$87,3),"")</f>
        <v/>
      </c>
      <c r="AH16" s="93"/>
      <c r="AI16" s="94"/>
      <c r="AJ16" s="95" t="n">
        <v>1</v>
      </c>
      <c r="AK16" s="95" t="n">
        <v>1</v>
      </c>
      <c r="AL16" s="95" t="n">
        <v>1</v>
      </c>
      <c r="AM16" s="95" t="n">
        <v>1</v>
      </c>
      <c r="AN16" s="95" t="n">
        <v>1</v>
      </c>
      <c r="AO16" s="95" t="n">
        <v>1</v>
      </c>
      <c r="AP16" s="96" t="n">
        <v>1</v>
      </c>
      <c r="AQ16" s="60" t="e">
        <f aca="false">VLOOKUP(D16,$AX:$BD,2,0)</f>
        <v>#N/A</v>
      </c>
      <c r="AR16" s="60" t="e">
        <f aca="false">VLOOKUP(D16,$AX:$BD,3,0)</f>
        <v>#N/A</v>
      </c>
      <c r="AS16" s="60" t="e">
        <f aca="false">VLOOKUP(D16,$AX:$BD,4,0)</f>
        <v>#N/A</v>
      </c>
      <c r="AT16" s="60" t="e">
        <f aca="false">VLOOKUP(D16,$AX:$BD,5,0)</f>
        <v>#N/A</v>
      </c>
      <c r="AU16" s="97" t="n">
        <f aca="false">IF(L16&lt;&gt;"",0,(IF(D16&lt;&gt;"",VLOOKUP(D16,AX:BD,7,0)+(Z16+T46+U46+V46+W46+X46+Y46)*1000,0)))</f>
        <v>0</v>
      </c>
      <c r="AV16" s="60"/>
      <c r="AW16" s="29" t="n">
        <f aca="false">IF(AX16="","",AW15+1)</f>
        <v>14</v>
      </c>
      <c r="AX16" s="98" t="s">
        <v>303</v>
      </c>
      <c r="AY16" s="99" t="n">
        <v>6</v>
      </c>
      <c r="AZ16" s="99" t="n">
        <v>3</v>
      </c>
      <c r="BA16" s="99" t="n">
        <v>3</v>
      </c>
      <c r="BB16" s="99" t="n">
        <v>7</v>
      </c>
      <c r="BC16" s="100" t="s">
        <v>304</v>
      </c>
      <c r="BD16" s="65" t="n">
        <v>40000</v>
      </c>
      <c r="BE16" s="112" t="s">
        <v>305</v>
      </c>
      <c r="BF16" s="112" t="s">
        <v>75</v>
      </c>
      <c r="BG16" s="112" t="s">
        <v>75</v>
      </c>
      <c r="BH16" s="112" t="s">
        <v>75</v>
      </c>
      <c r="BI16" s="112" t="s">
        <v>75</v>
      </c>
      <c r="BJ16" s="112" t="s">
        <v>75</v>
      </c>
      <c r="BK16" s="112" t="n">
        <v>11</v>
      </c>
      <c r="BL16" s="33"/>
      <c r="BM16" s="34" t="n">
        <v>15</v>
      </c>
      <c r="BN16" s="111" t="s">
        <v>61</v>
      </c>
      <c r="BO16" s="65" t="n">
        <v>60000</v>
      </c>
      <c r="BP16" s="65" t="s">
        <v>306</v>
      </c>
      <c r="BQ16" s="33" t="s">
        <v>46</v>
      </c>
      <c r="BR16" s="33"/>
      <c r="BS16" s="34" t="e">
        <f aca="false">IF(BT16="","",BS15+1)</f>
        <v>#VALUE!</v>
      </c>
      <c r="BT16" s="29" t="e">
        <f aca="false">IF(BU16=0,"",BU16)</f>
        <v>#VALUE!</v>
      </c>
      <c r="BU16" s="37" t="e">
        <f aca="false">HLOOKUP(I$21,BZ$2:CW$16,16,0)</f>
        <v>#VALUE!</v>
      </c>
      <c r="BV16" s="33" t="e">
        <f aca="false">IF(BU16=0,"",COUNTIF($D$3:$D$18,BU16))</f>
        <v>#VALUE!</v>
      </c>
      <c r="BW16" s="33" t="e">
        <f aca="false">IF(BU16=0,"",VLOOKUP(BT16,$AX:$BK,14,0))</f>
        <v>#VALUE!</v>
      </c>
      <c r="BX16" s="33"/>
      <c r="BY16" s="34" t="n">
        <v>14</v>
      </c>
      <c r="BZ16" s="30"/>
      <c r="CA16" s="30"/>
      <c r="CB16" s="30"/>
      <c r="CC16" s="30" t="s">
        <v>307</v>
      </c>
      <c r="CD16" s="30"/>
      <c r="CE16" s="30"/>
      <c r="CF16" s="30"/>
      <c r="CG16" s="30"/>
      <c r="CH16" s="30"/>
      <c r="CI16" s="30"/>
      <c r="CJ16" s="30"/>
      <c r="CK16" s="30"/>
      <c r="CL16" s="30"/>
      <c r="CM16" s="30"/>
      <c r="CN16" s="30"/>
      <c r="CO16" s="30"/>
      <c r="CP16" s="30"/>
      <c r="CQ16" s="30"/>
      <c r="CR16" s="30"/>
      <c r="CS16" s="30"/>
      <c r="CT16" s="30"/>
      <c r="CU16" s="30"/>
      <c r="CV16" s="30"/>
      <c r="CW16" s="113"/>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GF16" s="33"/>
    </row>
    <row r="17" customFormat="false" ht="18" hidden="false" customHeight="true" outlineLevel="0" collapsed="false">
      <c r="A17" s="21"/>
      <c r="B17" s="69" t="n">
        <v>15</v>
      </c>
      <c r="C17" s="70"/>
      <c r="D17" s="71" t="str">
        <f aca="false">IF(AP17&lt;=1,"",VLOOKUP(AP17,BS:BT,2,0))</f>
        <v/>
      </c>
      <c r="E17" s="72" t="str">
        <f aca="false">IF(D17&lt;&gt;"",IF(X17="Star",VLOOKUP(D17,$AX:$BD,2,0),VLOOKUP(D17,$AX:$BD,2,0)+N17+IF(AJ17=2,1)+IF(AK17=2,1)+IF(AL17=2,1)+IF(AM17=2,1)+IF(AN17=2,1)+IF(AO17=2,1)),"")</f>
        <v/>
      </c>
      <c r="F17" s="73" t="str">
        <f aca="false">IF(D17&lt;&gt;"",IF(X17="Star",VLOOKUP(D17,$AX:$BD,3,0),VLOOKUP(D17,$AX:$BD,3,0)+O17+IF(AJ17=5,1)+IF(AK17=5,1)+IF(AL17=5,1)+IF(AM17=5,1)+IF(AN17=5,1)+IF(AO17=5,1)),"")</f>
        <v/>
      </c>
      <c r="G17" s="74" t="str">
        <f aca="false">IF(D17&lt;&gt;"",IF(X17="Star",VLOOKUP(D17,$AX:$BD,4,0),VLOOKUP(D17,$AX:$BD,4,0)+P17+IF(AJ17=4,1)+IF(AK17=4,1)+IF(AL17=4,1)+IF(AM17=4,1)+IF(AN17=4,1)+IF(AO17=4,1)),"")</f>
        <v/>
      </c>
      <c r="H17" s="75" t="str">
        <f aca="false">IF(D17&lt;&gt;"",IF(X17="Star",VLOOKUP(D17,$AX:$BD,5,0),VLOOKUP(D17,$AX:$BD,5,0)+Q17+IF(AJ17=3,1)+IF(AK17=3,1)+IF(AL17=3,1)+IF(AM17=3,1)+IF(AN17=3,1)+IF(AO17=3,1)),"")</f>
        <v/>
      </c>
      <c r="I17" s="76" t="str">
        <f aca="false">IF(D17="","",IF(VLOOKUP(D17,$BT$2:$BW$14,3,0)&gt;VLOOKUP(D17,$BT$2:$BW$14,4,0),"Player type quantity surpassed",VLOOKUP(D17,$AX:$BD,6,0)))</f>
        <v/>
      </c>
      <c r="J17" s="77" t="str">
        <f aca="false">AB17&amp;AC17&amp;AD17&amp;AE17&amp;AF17&amp;AG17&amp;IF(AH17&lt;&gt;"",", "&amp;AH17,"")</f>
        <v/>
      </c>
      <c r="K17" s="78" t="str">
        <f aca="false">IF(X17="Star","n/a",IF(X17&gt;=176,"6",IF(X17&gt;=76,"5",IF(X17&gt;=51,"4",IF(X17&gt;=31,"3",IF(X17&gt;=16,"2",IF(X17&gt;=6,"1","")))))))</f>
        <v/>
      </c>
      <c r="L17" s="102"/>
      <c r="M17" s="102"/>
      <c r="N17" s="103"/>
      <c r="O17" s="104"/>
      <c r="P17" s="105"/>
      <c r="Q17" s="106"/>
      <c r="R17" s="107"/>
      <c r="S17" s="108"/>
      <c r="T17" s="107"/>
      <c r="U17" s="108"/>
      <c r="V17" s="109"/>
      <c r="W17" s="110"/>
      <c r="X17" s="88" t="n">
        <f aca="false">IF(LEFT(D17,1)="*","Star",R17*2+S17*1+T17*3+U17*2+W17*5+AA17)</f>
        <v>0</v>
      </c>
      <c r="Y17" s="89" t="n">
        <f aca="false">IF(D17&lt;&gt;"",(Z17+T47+U47+V47+W47+X47+Y47)*1000+VLOOKUP(D17,AX:BD,7,0),0)</f>
        <v>0</v>
      </c>
      <c r="Z17" s="90"/>
      <c r="AA17" s="91"/>
      <c r="AB17" s="92" t="str">
        <f aca="false">IF(AJ17&gt;1,VLOOKUP(AJ17,$AO$32:$AQ$87,3),"")</f>
        <v/>
      </c>
      <c r="AC17" s="92" t="str">
        <f aca="false">IF(AK17&gt;1,IF(AB17&lt;&gt;"",", ","")&amp;VLOOKUP(AK17,$AO$32:$AQ$87,3),"")</f>
        <v/>
      </c>
      <c r="AD17" s="92" t="str">
        <f aca="false">IF(AL17&gt;1,IF(AB17&amp;AC17&lt;&gt;"",", ","")&amp;VLOOKUP(AL17,$AO$32:$AQ$87,3),"")</f>
        <v/>
      </c>
      <c r="AE17" s="92" t="str">
        <f aca="false">IF(AM17&gt;1,IF(AB17&amp;AC17&amp;AD17&lt;&gt;"",", ","")&amp;VLOOKUP(AM17,$AO$32:$AQ$87,3),"")</f>
        <v/>
      </c>
      <c r="AF17" s="92" t="str">
        <f aca="false">IF(AN17&gt;1,IF(AB17&amp;AC17&amp;AD17&amp;AE17&lt;&gt;"",", ","")&amp;VLOOKUP(AN17,$AO$32:$AQ$87,3),"")</f>
        <v/>
      </c>
      <c r="AG17" s="92" t="str">
        <f aca="false">IF(AO17&gt;1,IF(AB17&amp;AC17&amp;AD17&amp;AE17&amp;AF17&lt;&gt;"",", ","")&amp;VLOOKUP(AO17,$AO$32:$AQ$87,3),"")</f>
        <v/>
      </c>
      <c r="AH17" s="93"/>
      <c r="AI17" s="94"/>
      <c r="AJ17" s="95" t="n">
        <v>1</v>
      </c>
      <c r="AK17" s="95" t="n">
        <v>1</v>
      </c>
      <c r="AL17" s="95" t="n">
        <v>1</v>
      </c>
      <c r="AM17" s="95" t="n">
        <v>1</v>
      </c>
      <c r="AN17" s="95" t="n">
        <v>1</v>
      </c>
      <c r="AO17" s="95" t="n">
        <v>1</v>
      </c>
      <c r="AP17" s="96" t="n">
        <v>1</v>
      </c>
      <c r="AQ17" s="60" t="e">
        <f aca="false">VLOOKUP(D17,$AX:$BD,2,0)</f>
        <v>#N/A</v>
      </c>
      <c r="AR17" s="60" t="e">
        <f aca="false">VLOOKUP(D17,$AX:$BD,3,0)</f>
        <v>#N/A</v>
      </c>
      <c r="AS17" s="60" t="e">
        <f aca="false">VLOOKUP(D17,$AX:$BD,4,0)</f>
        <v>#N/A</v>
      </c>
      <c r="AT17" s="60" t="e">
        <f aca="false">VLOOKUP(D17,$AX:$BD,5,0)</f>
        <v>#N/A</v>
      </c>
      <c r="AU17" s="97" t="n">
        <f aca="false">IF(L17&lt;&gt;"",0,(IF(D17&lt;&gt;"",VLOOKUP(D17,AX:BD,7,0)+(Z17+T47+U47+V47+W47+X47+Y47)*1000,0)))</f>
        <v>0</v>
      </c>
      <c r="AV17" s="60"/>
      <c r="AW17" s="29" t="n">
        <f aca="false">IF(AX17="","",AW16+1)</f>
        <v>15</v>
      </c>
      <c r="AX17" s="30" t="s">
        <v>80</v>
      </c>
      <c r="AY17" s="31" t="n">
        <v>6</v>
      </c>
      <c r="AZ17" s="31" t="n">
        <v>3</v>
      </c>
      <c r="BA17" s="31" t="n">
        <v>4</v>
      </c>
      <c r="BB17" s="31" t="n">
        <v>8</v>
      </c>
      <c r="BC17" s="32"/>
      <c r="BD17" s="33" t="n">
        <v>70000</v>
      </c>
      <c r="BE17" s="33" t="s">
        <v>308</v>
      </c>
      <c r="BF17" s="33" t="n">
        <v>20</v>
      </c>
      <c r="BG17" s="33" t="n">
        <v>20</v>
      </c>
      <c r="BH17" s="33" t="n">
        <v>30</v>
      </c>
      <c r="BI17" s="33" t="n">
        <v>30</v>
      </c>
      <c r="BJ17" s="33" t="s">
        <v>75</v>
      </c>
      <c r="BK17" s="33" t="n">
        <v>16</v>
      </c>
      <c r="BL17" s="33"/>
      <c r="BM17" s="34" t="n">
        <v>16</v>
      </c>
      <c r="BN17" s="35" t="s">
        <v>62</v>
      </c>
      <c r="BO17" s="33" t="n">
        <v>70000</v>
      </c>
      <c r="BP17" s="33" t="s">
        <v>309</v>
      </c>
      <c r="BQ17" s="33" t="s">
        <v>276</v>
      </c>
      <c r="BR17" s="33"/>
      <c r="BS17" s="34"/>
      <c r="BT17" s="33"/>
      <c r="BU17" s="37"/>
      <c r="BV17" s="33"/>
      <c r="BW17" s="33"/>
      <c r="BX17" s="33"/>
      <c r="BY17" s="34" t="n">
        <v>15</v>
      </c>
      <c r="BZ17" s="29"/>
      <c r="CA17" s="29"/>
      <c r="CB17" s="29"/>
      <c r="CC17" s="29"/>
      <c r="CD17" s="29"/>
      <c r="CE17" s="29"/>
      <c r="CF17" s="29"/>
      <c r="CG17" s="29"/>
      <c r="CH17" s="29"/>
      <c r="CI17" s="29"/>
      <c r="CJ17" s="113"/>
      <c r="CK17" s="29"/>
      <c r="CL17" s="29"/>
      <c r="CM17" s="29"/>
      <c r="CN17" s="29"/>
      <c r="CO17" s="29"/>
      <c r="CP17" s="29"/>
      <c r="CQ17" s="29"/>
      <c r="CR17" s="113"/>
      <c r="CS17" s="113"/>
      <c r="CT17" s="29"/>
      <c r="CU17" s="29"/>
      <c r="CV17" s="29"/>
      <c r="CW17" s="2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GF17" s="33"/>
    </row>
    <row r="18" customFormat="false" ht="18" hidden="false" customHeight="true" outlineLevel="0" collapsed="false">
      <c r="A18" s="21"/>
      <c r="B18" s="69" t="n">
        <v>16</v>
      </c>
      <c r="C18" s="70"/>
      <c r="D18" s="71" t="str">
        <f aca="false">IF(AP18&lt;=1,"",VLOOKUP(AP18,BS:BT,2,0))</f>
        <v/>
      </c>
      <c r="E18" s="72" t="str">
        <f aca="false">IF(D18&lt;&gt;"",IF(X18="Star",VLOOKUP(D18,$AX:$BD,2,0),VLOOKUP(D18,$AX:$BD,2,0)+N18+IF(AJ18=2,1)+IF(AK18=2,1)+IF(AL18=2,1)+IF(AM18=2,1)+IF(AN18=2,1)+IF(AO18=2,1)),"")</f>
        <v/>
      </c>
      <c r="F18" s="73" t="str">
        <f aca="false">IF(D18&lt;&gt;"",IF(X18="Star",VLOOKUP(D18,$AX:$BD,3,0),VLOOKUP(D18,$AX:$BD,3,0)+O18+IF(AJ18=5,1)+IF(AK18=5,1)+IF(AL18=5,1)+IF(AM18=5,1)+IF(AN18=5,1)+IF(AO18=5,1)),"")</f>
        <v/>
      </c>
      <c r="G18" s="74" t="str">
        <f aca="false">IF(D18&lt;&gt;"",IF(X18="Star",VLOOKUP(D18,$AX:$BD,4,0),VLOOKUP(D18,$AX:$BD,4,0)+P18+IF(AJ18=4,1)+IF(AK18=4,1)+IF(AL18=4,1)+IF(AM18=4,1)+IF(AN18=4,1)+IF(AO18=4,1)),"")</f>
        <v/>
      </c>
      <c r="H18" s="75" t="str">
        <f aca="false">IF(D18&lt;&gt;"",IF(X18="Star",VLOOKUP(D18,$AX:$BD,5,0),VLOOKUP(D18,$AX:$BD,5,0)+Q18+IF(AJ18=3,1)+IF(AK18=3,1)+IF(AL18=3,1)+IF(AM18=3,1)+IF(AN18=3,1)+IF(AO18=3,1)),"")</f>
        <v/>
      </c>
      <c r="I18" s="76" t="str">
        <f aca="false">IF(D18="","",IF(VLOOKUP(D18,$BT$2:$BW$14,3,0)&gt;VLOOKUP(D18,$BT$2:$BW$14,4,0),"Player type quantity surpassed",VLOOKUP(D18,$AX:$BD,6,0)))</f>
        <v/>
      </c>
      <c r="J18" s="77" t="str">
        <f aca="false">AB18&amp;AC18&amp;AD18&amp;AE18&amp;AF18&amp;AG18&amp;IF(AH18&lt;&gt;"",", "&amp;AH18,"")</f>
        <v/>
      </c>
      <c r="K18" s="78" t="str">
        <f aca="false">IF(X18="Star","n/a",IF(X18&gt;=176,"6",IF(X18&gt;=76,"5",IF(X18&gt;=51,"4",IF(X18&gt;=31,"3",IF(X18&gt;=16,"2",IF(X18&gt;=6,"1","")))))))</f>
        <v/>
      </c>
      <c r="L18" s="102"/>
      <c r="M18" s="102"/>
      <c r="N18" s="103"/>
      <c r="O18" s="104"/>
      <c r="P18" s="105"/>
      <c r="Q18" s="106"/>
      <c r="R18" s="107"/>
      <c r="S18" s="108"/>
      <c r="T18" s="107"/>
      <c r="U18" s="108"/>
      <c r="V18" s="109"/>
      <c r="W18" s="110"/>
      <c r="X18" s="88" t="n">
        <f aca="false">IF(LEFT(D18,1)="*","Star",R18*2+S18*1+T18*3+U18*2+W18*5+AA18)</f>
        <v>0</v>
      </c>
      <c r="Y18" s="89" t="n">
        <f aca="false">IF(D18&lt;&gt;"",(Z18+T48+U48+V48+W48+X48+Y48)*1000+VLOOKUP(D18,AX:BD,7,0),0)</f>
        <v>0</v>
      </c>
      <c r="Z18" s="90"/>
      <c r="AA18" s="91"/>
      <c r="AB18" s="92" t="str">
        <f aca="false">IF(AJ18&gt;1,VLOOKUP(AJ18,$AO$32:$AQ$87,3),"")</f>
        <v/>
      </c>
      <c r="AC18" s="92" t="str">
        <f aca="false">IF(AK18&gt;1,IF(AB18&lt;&gt;"",", ","")&amp;VLOOKUP(AK18,$AO$32:$AQ$87,3),"")</f>
        <v/>
      </c>
      <c r="AD18" s="92" t="str">
        <f aca="false">IF(AL18&gt;1,IF(AB18&amp;AC18&lt;&gt;"",", ","")&amp;VLOOKUP(AL18,$AO$32:$AQ$87,3),"")</f>
        <v/>
      </c>
      <c r="AE18" s="92" t="str">
        <f aca="false">IF(AM18&gt;1,IF(AB18&amp;AC18&amp;AD18&lt;&gt;"",", ","")&amp;VLOOKUP(AM18,$AO$32:$AQ$87,3),"")</f>
        <v/>
      </c>
      <c r="AF18" s="92" t="str">
        <f aca="false">IF(AN18&gt;1,IF(AB18&amp;AC18&amp;AD18&amp;AE18&lt;&gt;"",", ","")&amp;VLOOKUP(AN18,$AO$32:$AQ$87,3),"")</f>
        <v/>
      </c>
      <c r="AG18" s="92" t="str">
        <f aca="false">IF(AO18&gt;1,IF(AB18&amp;AC18&amp;AD18&amp;AE18&amp;AF18&lt;&gt;"",", ","")&amp;VLOOKUP(AO18,$AO$32:$AQ$87,3),"")</f>
        <v/>
      </c>
      <c r="AH18" s="93"/>
      <c r="AI18" s="94"/>
      <c r="AJ18" s="95" t="n">
        <v>1</v>
      </c>
      <c r="AK18" s="95" t="n">
        <v>1</v>
      </c>
      <c r="AL18" s="95" t="n">
        <v>1</v>
      </c>
      <c r="AM18" s="95" t="n">
        <v>1</v>
      </c>
      <c r="AN18" s="95" t="n">
        <v>1</v>
      </c>
      <c r="AO18" s="95" t="n">
        <v>1</v>
      </c>
      <c r="AP18" s="96" t="n">
        <v>1</v>
      </c>
      <c r="AQ18" s="60" t="e">
        <f aca="false">VLOOKUP(D18,$AX:$BD,2,0)</f>
        <v>#N/A</v>
      </c>
      <c r="AR18" s="60" t="e">
        <f aca="false">VLOOKUP(D18,$AX:$BD,3,0)</f>
        <v>#N/A</v>
      </c>
      <c r="AS18" s="60" t="e">
        <f aca="false">VLOOKUP(D18,$AX:$BD,4,0)</f>
        <v>#N/A</v>
      </c>
      <c r="AT18" s="60" t="e">
        <f aca="false">VLOOKUP(D18,$AX:$BD,5,0)</f>
        <v>#N/A</v>
      </c>
      <c r="AU18" s="97" t="n">
        <f aca="false">IF(L18&lt;&gt;"",0,(IF(D18&lt;&gt;"",VLOOKUP(D18,AX:BD,7,0)+(Z18+T48+U48+V48+W48+X48+Y48)*1000,0)))</f>
        <v>0</v>
      </c>
      <c r="AV18" s="60"/>
      <c r="AW18" s="29" t="n">
        <f aca="false">IF(AX18="","",AW17+1)</f>
        <v>16</v>
      </c>
      <c r="AX18" s="30" t="s">
        <v>106</v>
      </c>
      <c r="AY18" s="31" t="n">
        <v>7</v>
      </c>
      <c r="AZ18" s="31" t="n">
        <v>3</v>
      </c>
      <c r="BA18" s="31" t="n">
        <v>4</v>
      </c>
      <c r="BB18" s="31" t="n">
        <v>7</v>
      </c>
      <c r="BC18" s="32" t="s">
        <v>310</v>
      </c>
      <c r="BD18" s="33" t="n">
        <v>80000</v>
      </c>
      <c r="BE18" s="33" t="s">
        <v>311</v>
      </c>
      <c r="BF18" s="33" t="n">
        <v>20</v>
      </c>
      <c r="BG18" s="33" t="n">
        <v>20</v>
      </c>
      <c r="BH18" s="33" t="n">
        <v>20</v>
      </c>
      <c r="BI18" s="33" t="n">
        <v>30</v>
      </c>
      <c r="BJ18" s="33" t="s">
        <v>75</v>
      </c>
      <c r="BK18" s="33" t="n">
        <v>2</v>
      </c>
      <c r="BL18" s="33"/>
      <c r="BM18" s="34" t="n">
        <v>17</v>
      </c>
      <c r="BN18" s="35" t="s">
        <v>63</v>
      </c>
      <c r="BO18" s="33" t="n">
        <v>70000</v>
      </c>
      <c r="BP18" s="33" t="s">
        <v>312</v>
      </c>
      <c r="BQ18" s="33" t="s">
        <v>46</v>
      </c>
      <c r="BR18" s="33"/>
      <c r="BS18" s="34"/>
      <c r="BT18" s="33"/>
      <c r="BU18" s="37"/>
      <c r="BV18" s="33"/>
      <c r="BW18" s="33"/>
      <c r="BX18" s="33"/>
      <c r="BY18" s="34"/>
      <c r="BZ18" s="39"/>
      <c r="CA18" s="40"/>
      <c r="CB18" s="40"/>
      <c r="CC18" s="40"/>
      <c r="CD18" s="40"/>
      <c r="CE18" s="40"/>
      <c r="CF18" s="39"/>
      <c r="CG18" s="40"/>
      <c r="CH18" s="40"/>
      <c r="CI18" s="40"/>
      <c r="CK18" s="39"/>
      <c r="CL18" s="39"/>
      <c r="CM18" s="39"/>
      <c r="CN18" s="40"/>
      <c r="CO18" s="39"/>
      <c r="CP18" s="39"/>
      <c r="CQ18" s="39"/>
      <c r="CR18" s="0"/>
      <c r="CS18" s="0"/>
      <c r="CT18" s="39"/>
      <c r="CU18" s="39"/>
      <c r="CV18" s="39"/>
      <c r="CW18" s="40"/>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GF18" s="33"/>
    </row>
    <row r="19" customFormat="false" ht="18" hidden="false" customHeight="true" outlineLevel="0" collapsed="false">
      <c r="A19" s="21"/>
      <c r="B19" s="114"/>
      <c r="C19" s="115"/>
      <c r="D19" s="115"/>
      <c r="E19" s="116"/>
      <c r="F19" s="116"/>
      <c r="G19" s="117"/>
      <c r="H19" s="117"/>
      <c r="I19" s="118"/>
      <c r="J19" s="119"/>
      <c r="K19" s="119"/>
      <c r="L19" s="120"/>
      <c r="M19" s="121"/>
      <c r="N19" s="121"/>
      <c r="O19" s="121"/>
      <c r="P19" s="121"/>
      <c r="Q19" s="121"/>
      <c r="R19" s="121"/>
      <c r="S19" s="121"/>
      <c r="T19" s="121"/>
      <c r="U19" s="122"/>
      <c r="V19" s="123"/>
      <c r="W19" s="121"/>
      <c r="X19" s="124" t="s">
        <v>313</v>
      </c>
      <c r="Y19" s="125" t="n">
        <f aca="false">SUM(AU3:AU18)</f>
        <v>950000</v>
      </c>
      <c r="Z19" s="22"/>
      <c r="AA19" s="22"/>
      <c r="AB19" s="26"/>
      <c r="AC19" s="26"/>
      <c r="AD19" s="26"/>
      <c r="AE19" s="26"/>
      <c r="AF19" s="26"/>
      <c r="AG19" s="26"/>
      <c r="AH19" s="26"/>
      <c r="AI19" s="22"/>
      <c r="AJ19" s="27"/>
      <c r="AK19" s="27"/>
      <c r="AL19" s="27"/>
      <c r="AM19" s="27"/>
      <c r="AN19" s="27"/>
      <c r="AO19" s="27"/>
      <c r="AP19" s="27"/>
      <c r="AQ19" s="28"/>
      <c r="AR19" s="28"/>
      <c r="AS19" s="28"/>
      <c r="AT19" s="28"/>
      <c r="AU19" s="28"/>
      <c r="AV19" s="28"/>
      <c r="AW19" s="29" t="n">
        <f aca="false">IF(AX19="","",AW18+1)</f>
        <v>17</v>
      </c>
      <c r="AX19" s="98" t="s">
        <v>132</v>
      </c>
      <c r="AY19" s="99" t="n">
        <v>6</v>
      </c>
      <c r="AZ19" s="99" t="n">
        <v>3</v>
      </c>
      <c r="BA19" s="99" t="n">
        <v>4</v>
      </c>
      <c r="BB19" s="99" t="n">
        <v>7</v>
      </c>
      <c r="BC19" s="100" t="s">
        <v>314</v>
      </c>
      <c r="BD19" s="33" t="n">
        <v>90000</v>
      </c>
      <c r="BE19" s="33" t="s">
        <v>315</v>
      </c>
      <c r="BF19" s="33" t="n">
        <v>20</v>
      </c>
      <c r="BG19" s="33" t="n">
        <v>20</v>
      </c>
      <c r="BH19" s="33" t="n">
        <v>30</v>
      </c>
      <c r="BI19" s="33" t="n">
        <v>30</v>
      </c>
      <c r="BJ19" s="33" t="s">
        <v>75</v>
      </c>
      <c r="BK19" s="33" t="n">
        <v>2</v>
      </c>
      <c r="BL19" s="33"/>
      <c r="BM19" s="34" t="n">
        <v>18</v>
      </c>
      <c r="BN19" s="35" t="s">
        <v>64</v>
      </c>
      <c r="BO19" s="33" t="n">
        <v>60000</v>
      </c>
      <c r="BP19" s="33" t="s">
        <v>316</v>
      </c>
      <c r="BQ19" s="33" t="s">
        <v>46</v>
      </c>
      <c r="BR19" s="33"/>
      <c r="BS19" s="34"/>
      <c r="BT19" s="33"/>
      <c r="BU19" s="37"/>
      <c r="BV19" s="33"/>
      <c r="BW19" s="33"/>
      <c r="BX19" s="33"/>
      <c r="BY19" s="34"/>
      <c r="BZ19" s="39"/>
      <c r="CA19" s="40"/>
      <c r="CB19" s="40"/>
      <c r="CC19" s="40"/>
      <c r="CD19" s="40"/>
      <c r="CE19" s="40"/>
      <c r="CF19" s="39"/>
      <c r="CG19" s="40"/>
      <c r="CH19" s="40"/>
      <c r="CI19" s="40"/>
      <c r="CK19" s="39"/>
      <c r="CL19" s="39"/>
      <c r="CM19" s="39"/>
      <c r="CN19" s="40"/>
      <c r="CO19" s="39"/>
      <c r="CP19" s="39"/>
      <c r="CQ19" s="39"/>
      <c r="CR19" s="0"/>
      <c r="CS19" s="0"/>
      <c r="CT19" s="39"/>
      <c r="CU19" s="39"/>
      <c r="CV19" s="39"/>
      <c r="CW19" s="40"/>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GF19" s="33"/>
    </row>
    <row r="20" customFormat="false" ht="17.25" hidden="false" customHeight="true" outlineLevel="0" collapsed="false">
      <c r="A20" s="21"/>
      <c r="B20" s="126"/>
      <c r="C20" s="115"/>
      <c r="D20" s="115"/>
      <c r="E20" s="127" t="s">
        <v>317</v>
      </c>
      <c r="F20" s="127"/>
      <c r="G20" s="127"/>
      <c r="H20" s="127"/>
      <c r="I20" s="128" t="s">
        <v>318</v>
      </c>
      <c r="J20" s="128"/>
      <c r="K20" s="128"/>
      <c r="L20" s="129" t="s">
        <v>319</v>
      </c>
      <c r="M20" s="129"/>
      <c r="N20" s="129"/>
      <c r="O20" s="129"/>
      <c r="P20" s="129"/>
      <c r="Q20" s="129"/>
      <c r="R20" s="129"/>
      <c r="S20" s="129"/>
      <c r="T20" s="130" t="n">
        <v>2</v>
      </c>
      <c r="U20" s="131" t="s">
        <v>75</v>
      </c>
      <c r="V20" s="132" t="n">
        <f aca="false">IF(I21&lt;&gt;"",VLOOKUP(I21,BN2:BO25,2,0),0)</f>
        <v>50000</v>
      </c>
      <c r="W20" s="132"/>
      <c r="X20" s="133" t="s">
        <v>320</v>
      </c>
      <c r="Y20" s="134" t="n">
        <f aca="false">T20*V20</f>
        <v>100000</v>
      </c>
      <c r="Z20" s="22"/>
      <c r="AA20" s="22"/>
      <c r="AB20" s="135"/>
      <c r="AC20" s="135"/>
      <c r="AD20" s="135"/>
      <c r="AE20" s="135"/>
      <c r="AF20" s="135"/>
      <c r="AG20" s="135"/>
      <c r="AH20" s="26"/>
      <c r="AI20" s="22"/>
      <c r="AJ20" s="27"/>
      <c r="AK20" s="27"/>
      <c r="AL20" s="27"/>
      <c r="AM20" s="27"/>
      <c r="AN20" s="27"/>
      <c r="AO20" s="27"/>
      <c r="AP20" s="27"/>
      <c r="AQ20" s="28"/>
      <c r="AR20" s="28"/>
      <c r="AS20" s="28"/>
      <c r="AT20" s="28"/>
      <c r="AU20" s="28"/>
      <c r="AV20" s="28"/>
      <c r="AW20" s="29" t="n">
        <f aca="false">IF(AX20="","",AW19+1)</f>
        <v>18</v>
      </c>
      <c r="AX20" s="30" t="s">
        <v>160</v>
      </c>
      <c r="AY20" s="31" t="n">
        <v>7</v>
      </c>
      <c r="AZ20" s="31" t="n">
        <v>3</v>
      </c>
      <c r="BA20" s="31" t="n">
        <v>4</v>
      </c>
      <c r="BB20" s="31" t="n">
        <v>8</v>
      </c>
      <c r="BC20" s="32" t="s">
        <v>321</v>
      </c>
      <c r="BD20" s="33" t="n">
        <v>100000</v>
      </c>
      <c r="BE20" s="33" t="s">
        <v>322</v>
      </c>
      <c r="BF20" s="33" t="n">
        <v>20</v>
      </c>
      <c r="BG20" s="33" t="n">
        <v>20</v>
      </c>
      <c r="BH20" s="33" t="n">
        <v>30</v>
      </c>
      <c r="BI20" s="33" t="n">
        <v>30</v>
      </c>
      <c r="BJ20" s="33" t="s">
        <v>75</v>
      </c>
      <c r="BK20" s="33" t="n">
        <v>4</v>
      </c>
      <c r="BL20" s="33"/>
      <c r="BM20" s="34" t="n">
        <v>19</v>
      </c>
      <c r="BN20" s="35" t="s">
        <v>65</v>
      </c>
      <c r="BO20" s="33" t="n">
        <v>60000</v>
      </c>
      <c r="BP20" s="33" t="s">
        <v>323</v>
      </c>
      <c r="BQ20" s="33" t="s">
        <v>46</v>
      </c>
      <c r="BR20" s="33"/>
      <c r="BS20" s="34"/>
      <c r="BT20" s="33"/>
      <c r="BU20" s="37"/>
      <c r="BV20" s="33"/>
      <c r="BW20" s="33"/>
      <c r="BX20" s="33"/>
      <c r="BY20" s="34"/>
      <c r="BZ20" s="39"/>
      <c r="CA20" s="40"/>
      <c r="CB20" s="40"/>
      <c r="CC20" s="40"/>
      <c r="CD20" s="40"/>
      <c r="CE20" s="40"/>
      <c r="CF20" s="39"/>
      <c r="CG20" s="40"/>
      <c r="CH20" s="40"/>
      <c r="CI20" s="40"/>
      <c r="CK20" s="39"/>
      <c r="CL20" s="39"/>
      <c r="CM20" s="39"/>
      <c r="CN20" s="40"/>
      <c r="CO20" s="39"/>
      <c r="CP20" s="39"/>
      <c r="CQ20" s="39"/>
      <c r="CR20" s="19"/>
      <c r="CS20" s="19"/>
      <c r="CT20" s="39"/>
      <c r="CU20" s="39"/>
      <c r="CV20" s="39"/>
      <c r="CW20" s="40"/>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GF20" s="33"/>
    </row>
    <row r="21" customFormat="false" ht="17.25" hidden="false" customHeight="true" outlineLevel="0" collapsed="false">
      <c r="A21" s="21"/>
      <c r="B21" s="126"/>
      <c r="C21" s="115"/>
      <c r="D21" s="115"/>
      <c r="E21" s="136" t="s">
        <v>324</v>
      </c>
      <c r="F21" s="136"/>
      <c r="G21" s="136"/>
      <c r="H21" s="136"/>
      <c r="I21" s="137" t="str">
        <f aca="false">VLOOKUP(AQ22,BM2:BN25,2,0)</f>
        <v>Dark Elf</v>
      </c>
      <c r="J21" s="138"/>
      <c r="K21" s="139"/>
      <c r="L21" s="140" t="s">
        <v>325</v>
      </c>
      <c r="M21" s="140"/>
      <c r="N21" s="140"/>
      <c r="O21" s="140"/>
      <c r="P21" s="140"/>
      <c r="Q21" s="140"/>
      <c r="R21" s="140"/>
      <c r="S21" s="140"/>
      <c r="T21" s="141" t="n">
        <v>0</v>
      </c>
      <c r="U21" s="142" t="str">
        <f aca="false">IF(AP21=1,"","x")</f>
        <v>x</v>
      </c>
      <c r="V21" s="143" t="n">
        <f aca="false">IF(AP21=1,"free",10000)</f>
        <v>10000</v>
      </c>
      <c r="W21" s="143"/>
      <c r="X21" s="144" t="str">
        <f aca="false">IF(AP21=1,""," gp")</f>
        <v> gp</v>
      </c>
      <c r="Y21" s="145" t="n">
        <f aca="false">IF(AP21=1,"",T21*10000)</f>
        <v>0</v>
      </c>
      <c r="Z21" s="146" t="s">
        <v>326</v>
      </c>
      <c r="AA21" s="146"/>
      <c r="AB21" s="26"/>
      <c r="AC21" s="26"/>
      <c r="AD21" s="26"/>
      <c r="AE21" s="26"/>
      <c r="AF21" s="26"/>
      <c r="AG21" s="26"/>
      <c r="AH21" s="26"/>
      <c r="AI21" s="22"/>
      <c r="AJ21" s="27"/>
      <c r="AK21" s="27"/>
      <c r="AL21" s="27"/>
      <c r="AM21" s="27"/>
      <c r="AN21" s="27"/>
      <c r="AO21" s="27"/>
      <c r="AP21" s="147" t="n">
        <f aca="false">FALSE()</f>
        <v>0</v>
      </c>
      <c r="AQ21" s="28"/>
      <c r="AR21" s="28"/>
      <c r="AS21" s="28"/>
      <c r="AT21" s="28"/>
      <c r="AU21" s="28"/>
      <c r="AV21" s="28"/>
      <c r="AW21" s="29" t="n">
        <f aca="false">IF(AX21="","",AW20+1)</f>
        <v>19</v>
      </c>
      <c r="AX21" s="30" t="s">
        <v>187</v>
      </c>
      <c r="AY21" s="31" t="n">
        <v>7</v>
      </c>
      <c r="AZ21" s="31" t="n">
        <v>3</v>
      </c>
      <c r="BA21" s="31" t="n">
        <v>4</v>
      </c>
      <c r="BB21" s="31" t="n">
        <v>7</v>
      </c>
      <c r="BC21" s="32" t="s">
        <v>327</v>
      </c>
      <c r="BD21" s="33" t="n">
        <v>110000</v>
      </c>
      <c r="BE21" s="33" t="s">
        <v>328</v>
      </c>
      <c r="BF21" s="33" t="n">
        <v>20</v>
      </c>
      <c r="BG21" s="33" t="n">
        <v>20</v>
      </c>
      <c r="BH21" s="33" t="n">
        <v>30</v>
      </c>
      <c r="BI21" s="33" t="n">
        <v>30</v>
      </c>
      <c r="BJ21" s="33" t="s">
        <v>75</v>
      </c>
      <c r="BK21" s="33" t="n">
        <v>2</v>
      </c>
      <c r="BL21" s="112"/>
      <c r="BM21" s="34" t="n">
        <v>20</v>
      </c>
      <c r="BN21" s="35" t="s">
        <v>66</v>
      </c>
      <c r="BO21" s="33" t="n">
        <v>50000</v>
      </c>
      <c r="BP21" s="33"/>
      <c r="BQ21" s="33" t="s">
        <v>46</v>
      </c>
      <c r="BR21" s="33"/>
      <c r="BS21" s="34"/>
      <c r="BT21" s="33"/>
      <c r="BU21" s="37"/>
      <c r="BV21" s="33"/>
      <c r="BW21" s="33"/>
      <c r="BX21" s="33"/>
      <c r="BY21" s="34"/>
      <c r="BZ21" s="39"/>
      <c r="CA21" s="40"/>
      <c r="CB21" s="40"/>
      <c r="CC21" s="40"/>
      <c r="CD21" s="40"/>
      <c r="CE21" s="40"/>
      <c r="CF21" s="39"/>
      <c r="CG21" s="40"/>
      <c r="CH21" s="40"/>
      <c r="CI21" s="40"/>
      <c r="CK21" s="39"/>
      <c r="CL21" s="39"/>
      <c r="CM21" s="39"/>
      <c r="CN21" s="40"/>
      <c r="CO21" s="39"/>
      <c r="CP21" s="39"/>
      <c r="CQ21" s="39"/>
      <c r="CR21" s="0"/>
      <c r="CS21" s="0"/>
      <c r="CT21" s="39"/>
      <c r="CU21" s="39"/>
      <c r="CV21" s="39"/>
      <c r="CW21" s="40"/>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GF21" s="112"/>
    </row>
    <row r="22" customFormat="false" ht="17.25" hidden="false" customHeight="true" outlineLevel="0" collapsed="false">
      <c r="A22" s="21"/>
      <c r="B22" s="126"/>
      <c r="C22" s="115"/>
      <c r="D22" s="115"/>
      <c r="E22" s="136" t="s">
        <v>329</v>
      </c>
      <c r="F22" s="136"/>
      <c r="G22" s="136"/>
      <c r="H22" s="136"/>
      <c r="I22" s="148" t="s">
        <v>330</v>
      </c>
      <c r="J22" s="148"/>
      <c r="K22" s="148"/>
      <c r="L22" s="140" t="s">
        <v>331</v>
      </c>
      <c r="M22" s="140"/>
      <c r="N22" s="140"/>
      <c r="O22" s="140"/>
      <c r="P22" s="140"/>
      <c r="Q22" s="140"/>
      <c r="R22" s="140"/>
      <c r="S22" s="140"/>
      <c r="T22" s="141" t="n">
        <v>0</v>
      </c>
      <c r="U22" s="142" t="s">
        <v>75</v>
      </c>
      <c r="V22" s="143" t="n">
        <v>10000</v>
      </c>
      <c r="W22" s="143"/>
      <c r="X22" s="144" t="s">
        <v>320</v>
      </c>
      <c r="Y22" s="145" t="n">
        <f aca="false">T22*10000</f>
        <v>0</v>
      </c>
      <c r="Z22" s="22"/>
      <c r="AA22" s="22"/>
      <c r="AB22" s="135"/>
      <c r="AC22" s="135"/>
      <c r="AD22" s="135"/>
      <c r="AE22" s="135"/>
      <c r="AF22" s="135"/>
      <c r="AG22" s="135"/>
      <c r="AH22" s="135"/>
      <c r="AI22" s="22"/>
      <c r="AJ22" s="27"/>
      <c r="AK22" s="27"/>
      <c r="AL22" s="27"/>
      <c r="AM22" s="27"/>
      <c r="AN22" s="27"/>
      <c r="AO22" s="27"/>
      <c r="AP22" s="27"/>
      <c r="AQ22" s="96" t="n">
        <v>5</v>
      </c>
      <c r="AR22" s="28"/>
      <c r="AS22" s="28"/>
      <c r="AT22" s="28"/>
      <c r="AU22" s="28"/>
      <c r="AV22" s="28"/>
      <c r="AW22" s="29" t="n">
        <f aca="false">IF(AX22="","",AW21+1)</f>
        <v>20</v>
      </c>
      <c r="AX22" s="98" t="s">
        <v>332</v>
      </c>
      <c r="AY22" s="99" t="n">
        <v>6</v>
      </c>
      <c r="AZ22" s="99" t="n">
        <v>3</v>
      </c>
      <c r="BA22" s="99" t="n">
        <v>4</v>
      </c>
      <c r="BB22" s="99" t="n">
        <v>8</v>
      </c>
      <c r="BC22" s="100" t="s">
        <v>304</v>
      </c>
      <c r="BD22" s="65" t="n">
        <v>70000</v>
      </c>
      <c r="BE22" s="112" t="s">
        <v>333</v>
      </c>
      <c r="BF22" s="112" t="s">
        <v>75</v>
      </c>
      <c r="BG22" s="112" t="s">
        <v>75</v>
      </c>
      <c r="BH22" s="112" t="s">
        <v>75</v>
      </c>
      <c r="BI22" s="112" t="s">
        <v>75</v>
      </c>
      <c r="BJ22" s="112" t="s">
        <v>75</v>
      </c>
      <c r="BK22" s="112" t="n">
        <v>11</v>
      </c>
      <c r="BL22" s="65"/>
      <c r="BM22" s="34" t="n">
        <v>21</v>
      </c>
      <c r="BN22" s="35" t="s">
        <v>67</v>
      </c>
      <c r="BO22" s="33" t="n">
        <v>70000</v>
      </c>
      <c r="BP22" s="33" t="s">
        <v>334</v>
      </c>
      <c r="BQ22" s="33" t="s">
        <v>276</v>
      </c>
      <c r="BR22" s="33"/>
      <c r="BS22" s="34"/>
      <c r="BT22" s="33"/>
      <c r="BU22" s="37"/>
      <c r="BV22" s="33"/>
      <c r="BW22" s="33"/>
      <c r="BX22" s="33"/>
      <c r="BY22" s="34"/>
      <c r="BZ22" s="39"/>
      <c r="CA22" s="40"/>
      <c r="CB22" s="40"/>
      <c r="CC22" s="40"/>
      <c r="CD22" s="40"/>
      <c r="CE22" s="40"/>
      <c r="CF22" s="39"/>
      <c r="CG22" s="40"/>
      <c r="CH22" s="40"/>
      <c r="CI22" s="40"/>
      <c r="CK22" s="39"/>
      <c r="CL22" s="39"/>
      <c r="CM22" s="39"/>
      <c r="CN22" s="40"/>
      <c r="CO22" s="39"/>
      <c r="CP22" s="39"/>
      <c r="CQ22" s="39"/>
      <c r="CR22" s="0"/>
      <c r="CS22" s="0"/>
      <c r="CT22" s="39"/>
      <c r="CU22" s="39"/>
      <c r="CV22" s="39"/>
      <c r="CW22" s="40"/>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GF22" s="65"/>
    </row>
    <row r="23" customFormat="false" ht="17.25" hidden="false" customHeight="true" outlineLevel="0" collapsed="false">
      <c r="A23" s="21"/>
      <c r="B23" s="126"/>
      <c r="C23" s="115"/>
      <c r="D23" s="115"/>
      <c r="E23" s="136" t="s">
        <v>335</v>
      </c>
      <c r="F23" s="136"/>
      <c r="G23" s="136"/>
      <c r="H23" s="136"/>
      <c r="I23" s="149" t="n">
        <f aca="false">(Y19+Y25)/1000</f>
        <v>1100</v>
      </c>
      <c r="J23" s="150" t="s">
        <v>336</v>
      </c>
      <c r="K23" s="151"/>
      <c r="L23" s="140" t="s">
        <v>337</v>
      </c>
      <c r="M23" s="140"/>
      <c r="N23" s="140"/>
      <c r="O23" s="140"/>
      <c r="P23" s="140"/>
      <c r="Q23" s="140"/>
      <c r="R23" s="140"/>
      <c r="S23" s="140"/>
      <c r="T23" s="141" t="n">
        <v>0</v>
      </c>
      <c r="U23" s="142" t="s">
        <v>75</v>
      </c>
      <c r="V23" s="143" t="n">
        <v>10000</v>
      </c>
      <c r="W23" s="143"/>
      <c r="X23" s="144" t="s">
        <v>320</v>
      </c>
      <c r="Y23" s="145" t="n">
        <f aca="false">T23*10000</f>
        <v>0</v>
      </c>
      <c r="Z23" s="22"/>
      <c r="AA23" s="22"/>
      <c r="AB23" s="26"/>
      <c r="AC23" s="26"/>
      <c r="AD23" s="26"/>
      <c r="AE23" s="26"/>
      <c r="AF23" s="26"/>
      <c r="AG23" s="26"/>
      <c r="AH23" s="26"/>
      <c r="AI23" s="22"/>
      <c r="AJ23" s="27"/>
      <c r="AK23" s="27"/>
      <c r="AL23" s="27"/>
      <c r="AM23" s="27"/>
      <c r="AN23" s="27"/>
      <c r="AO23" s="27"/>
      <c r="AP23" s="27"/>
      <c r="AQ23" s="28" t="n">
        <v>0</v>
      </c>
      <c r="AR23" s="28"/>
      <c r="AS23" s="28"/>
      <c r="AT23" s="28"/>
      <c r="AU23" s="28"/>
      <c r="AV23" s="28"/>
      <c r="AW23" s="29" t="n">
        <f aca="false">IF(AX23="","",AW22+1)</f>
        <v>21</v>
      </c>
      <c r="AX23" s="98" t="s">
        <v>81</v>
      </c>
      <c r="AY23" s="99" t="n">
        <v>4</v>
      </c>
      <c r="AZ23" s="99" t="n">
        <v>3</v>
      </c>
      <c r="BA23" s="99" t="n">
        <v>2</v>
      </c>
      <c r="BB23" s="99" t="n">
        <v>9</v>
      </c>
      <c r="BC23" s="100" t="s">
        <v>273</v>
      </c>
      <c r="BD23" s="65" t="n">
        <v>70000</v>
      </c>
      <c r="BE23" s="65" t="s">
        <v>338</v>
      </c>
      <c r="BF23" s="65" t="n">
        <v>20</v>
      </c>
      <c r="BG23" s="65" t="n">
        <v>30</v>
      </c>
      <c r="BH23" s="65" t="n">
        <v>30</v>
      </c>
      <c r="BI23" s="65" t="n">
        <v>20</v>
      </c>
      <c r="BJ23" s="65" t="s">
        <v>75</v>
      </c>
      <c r="BK23" s="65" t="n">
        <v>16</v>
      </c>
      <c r="BL23" s="65"/>
      <c r="BM23" s="34" t="n">
        <v>22</v>
      </c>
      <c r="BN23" s="35" t="s">
        <v>68</v>
      </c>
      <c r="BO23" s="33" t="n">
        <v>70000</v>
      </c>
      <c r="BP23" s="33"/>
      <c r="BQ23" s="33" t="s">
        <v>46</v>
      </c>
      <c r="BR23" s="33"/>
      <c r="BS23" s="34"/>
      <c r="BT23" s="33"/>
      <c r="BU23" s="37"/>
      <c r="BV23" s="33"/>
      <c r="BW23" s="33"/>
      <c r="BX23" s="33"/>
      <c r="BY23" s="34"/>
      <c r="BZ23" s="39"/>
      <c r="CA23" s="40"/>
      <c r="CB23" s="40"/>
      <c r="CC23" s="40"/>
      <c r="CD23" s="40"/>
      <c r="CE23" s="40"/>
      <c r="CF23" s="39"/>
      <c r="CG23" s="40"/>
      <c r="CH23" s="40"/>
      <c r="CI23" s="40"/>
      <c r="CK23" s="39"/>
      <c r="CL23" s="39"/>
      <c r="CM23" s="39"/>
      <c r="CN23" s="40"/>
      <c r="CO23" s="39"/>
      <c r="CP23" s="39"/>
      <c r="CQ23" s="39"/>
      <c r="CR23" s="0"/>
      <c r="CS23" s="0"/>
      <c r="CT23" s="39"/>
      <c r="CU23" s="39"/>
      <c r="CV23" s="39"/>
      <c r="CW23" s="40"/>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GF23" s="65"/>
    </row>
    <row r="24" customFormat="false" ht="17.25" hidden="false" customHeight="true" outlineLevel="0" collapsed="false">
      <c r="A24" s="21"/>
      <c r="B24" s="126"/>
      <c r="C24" s="115"/>
      <c r="D24" s="115"/>
      <c r="E24" s="152" t="s">
        <v>339</v>
      </c>
      <c r="F24" s="152"/>
      <c r="G24" s="152"/>
      <c r="H24" s="152"/>
      <c r="I24" s="153" t="n">
        <v>0</v>
      </c>
      <c r="J24" s="154" t="s">
        <v>336</v>
      </c>
      <c r="K24" s="155"/>
      <c r="L24" s="156" t="str">
        <f aca="false">IF(I21="Undead","",(IF(I21="Necromantic","",(IF(I21="Khemri","",(IF(I21="Nurgle","","APOTHECARY")))))))</f>
        <v>APOTHECARY</v>
      </c>
      <c r="M24" s="156"/>
      <c r="N24" s="156"/>
      <c r="O24" s="156"/>
      <c r="P24" s="156"/>
      <c r="Q24" s="156"/>
      <c r="R24" s="156"/>
      <c r="S24" s="156"/>
      <c r="T24" s="157" t="n">
        <v>1</v>
      </c>
      <c r="U24" s="142" t="str">
        <f aca="false">IF(I21="Undead","",(IF(I21="Necromantic","",(IF(I21="Khemri","",(IF(I21="Nurgle","","x")))))))</f>
        <v>x</v>
      </c>
      <c r="V24" s="143" t="n">
        <f aca="false">IF(I21="Undead",-500,(IF(I21="Necromantic",-500,(IF(I21="Khemri",-500,(IF(I21="Nurgle",-500,50000)))))))</f>
        <v>50000</v>
      </c>
      <c r="W24" s="143"/>
      <c r="X24" s="144" t="str">
        <f aca="false">IF(I21="Undead","",(IF(I21="Necromantic","",(IF(I21="Khemri","",(IF(I21="Nurgle",""," gp")))))))</f>
        <v> gp</v>
      </c>
      <c r="Y24" s="158" t="n">
        <f aca="false">IF(I21="Undead","0,0",(IF(I21="Necromantic","0,0",IF(I21="Khemri","0,0",IF(I21="Nurgle","0,0",IF(T24&gt;0,50000,0))))))</f>
        <v>50000</v>
      </c>
      <c r="Z24" s="22"/>
      <c r="AA24" s="22"/>
      <c r="AB24" s="26"/>
      <c r="AC24" s="26"/>
      <c r="AD24" s="26"/>
      <c r="AE24" s="26"/>
      <c r="AF24" s="26"/>
      <c r="AG24" s="26"/>
      <c r="AH24" s="26"/>
      <c r="AI24" s="22"/>
      <c r="AJ24" s="27"/>
      <c r="AK24" s="27"/>
      <c r="AL24" s="27"/>
      <c r="AM24" s="27"/>
      <c r="AN24" s="27"/>
      <c r="AO24" s="27"/>
      <c r="AP24" s="27"/>
      <c r="AQ24" s="96" t="n">
        <f aca="false">FLOOR(I24,10)</f>
        <v>0</v>
      </c>
      <c r="AR24" s="28"/>
      <c r="AS24" s="28"/>
      <c r="AT24" s="28"/>
      <c r="AU24" s="28"/>
      <c r="AV24" s="28"/>
      <c r="AW24" s="29" t="n">
        <f aca="false">IF(AX24="","",AW23+1)</f>
        <v>22</v>
      </c>
      <c r="AX24" s="98" t="s">
        <v>107</v>
      </c>
      <c r="AY24" s="99" t="n">
        <v>6</v>
      </c>
      <c r="AZ24" s="99" t="n">
        <v>3</v>
      </c>
      <c r="BA24" s="99" t="n">
        <v>3</v>
      </c>
      <c r="BB24" s="99" t="n">
        <v>8</v>
      </c>
      <c r="BC24" s="100" t="s">
        <v>340</v>
      </c>
      <c r="BD24" s="65" t="n">
        <v>80000</v>
      </c>
      <c r="BE24" s="65" t="s">
        <v>341</v>
      </c>
      <c r="BF24" s="65" t="n">
        <v>20</v>
      </c>
      <c r="BG24" s="65" t="n">
        <v>30</v>
      </c>
      <c r="BH24" s="65" t="n">
        <v>20</v>
      </c>
      <c r="BI24" s="65" t="n">
        <v>30</v>
      </c>
      <c r="BJ24" s="65" t="s">
        <v>75</v>
      </c>
      <c r="BK24" s="65" t="n">
        <v>2</v>
      </c>
      <c r="BL24" s="65"/>
      <c r="BM24" s="34" t="n">
        <v>23</v>
      </c>
      <c r="BN24" s="35" t="s">
        <v>69</v>
      </c>
      <c r="BO24" s="33" t="n">
        <v>70000</v>
      </c>
      <c r="BP24" s="33" t="s">
        <v>342</v>
      </c>
      <c r="BQ24" s="33" t="s">
        <v>46</v>
      </c>
      <c r="BR24" s="33"/>
      <c r="BS24" s="34"/>
      <c r="BT24" s="33"/>
      <c r="BU24" s="37"/>
      <c r="BV24" s="33"/>
      <c r="BW24" s="33"/>
      <c r="BX24" s="33"/>
      <c r="BY24" s="34"/>
      <c r="BZ24" s="39"/>
      <c r="CA24" s="40"/>
      <c r="CB24" s="40"/>
      <c r="CC24" s="40"/>
      <c r="CD24" s="40"/>
      <c r="CE24" s="40"/>
      <c r="CF24" s="39"/>
      <c r="CG24" s="40"/>
      <c r="CH24" s="40"/>
      <c r="CI24" s="40"/>
      <c r="CK24" s="39"/>
      <c r="CL24" s="39"/>
      <c r="CM24" s="39"/>
      <c r="CN24" s="40"/>
      <c r="CO24" s="39"/>
      <c r="CP24" s="39"/>
      <c r="CQ24" s="39"/>
      <c r="CR24" s="0"/>
      <c r="CS24" s="0"/>
      <c r="CT24" s="39"/>
      <c r="CU24" s="39"/>
      <c r="CV24" s="39"/>
      <c r="CW24" s="40"/>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GF24" s="65"/>
    </row>
    <row r="25" customFormat="false" ht="17.25" hidden="false" customHeight="true" outlineLevel="0" collapsed="false">
      <c r="A25" s="21"/>
      <c r="B25" s="159"/>
      <c r="C25" s="115"/>
      <c r="D25" s="115"/>
      <c r="E25" s="160" t="s">
        <v>343</v>
      </c>
      <c r="F25" s="161"/>
      <c r="G25" s="161"/>
      <c r="H25" s="161"/>
      <c r="I25" s="162" t="s">
        <v>344</v>
      </c>
      <c r="J25" s="163" t="s">
        <v>345</v>
      </c>
      <c r="K25" s="161"/>
      <c r="L25" s="164"/>
      <c r="M25" s="164"/>
      <c r="N25" s="164"/>
      <c r="O25" s="164"/>
      <c r="P25" s="164"/>
      <c r="Q25" s="164"/>
      <c r="R25" s="164"/>
      <c r="S25" s="164"/>
      <c r="T25" s="165"/>
      <c r="U25" s="122"/>
      <c r="V25" s="123"/>
      <c r="W25" s="121"/>
      <c r="X25" s="124" t="s">
        <v>346</v>
      </c>
      <c r="Y25" s="125" t="n">
        <f aca="false">SUM(Y20:Y24)</f>
        <v>150000</v>
      </c>
      <c r="Z25" s="22"/>
      <c r="AA25" s="22"/>
      <c r="AB25" s="26"/>
      <c r="AC25" s="26"/>
      <c r="AD25" s="26"/>
      <c r="AE25" s="26"/>
      <c r="AF25" s="26"/>
      <c r="AG25" s="26"/>
      <c r="AH25" s="26"/>
      <c r="AI25" s="22"/>
      <c r="AJ25" s="27"/>
      <c r="AK25" s="27"/>
      <c r="AL25" s="27"/>
      <c r="AM25" s="27"/>
      <c r="AN25" s="27"/>
      <c r="AO25" s="27"/>
      <c r="AP25" s="27"/>
      <c r="AQ25" s="28"/>
      <c r="AR25" s="28"/>
      <c r="AS25" s="28"/>
      <c r="AT25" s="28"/>
      <c r="AU25" s="28"/>
      <c r="AV25" s="28"/>
      <c r="AW25" s="29" t="n">
        <f aca="false">IF(AX25="","",AW24+1)</f>
        <v>23</v>
      </c>
      <c r="AX25" s="98" t="s">
        <v>133</v>
      </c>
      <c r="AY25" s="99" t="n">
        <v>5</v>
      </c>
      <c r="AZ25" s="99" t="n">
        <v>3</v>
      </c>
      <c r="BA25" s="99" t="n">
        <v>3</v>
      </c>
      <c r="BB25" s="99" t="n">
        <v>9</v>
      </c>
      <c r="BC25" s="100" t="s">
        <v>347</v>
      </c>
      <c r="BD25" s="65" t="n">
        <v>80000</v>
      </c>
      <c r="BE25" s="65" t="s">
        <v>348</v>
      </c>
      <c r="BF25" s="65" t="n">
        <v>20</v>
      </c>
      <c r="BG25" s="65" t="n">
        <v>30</v>
      </c>
      <c r="BH25" s="65" t="n">
        <v>30</v>
      </c>
      <c r="BI25" s="65" t="n">
        <v>20</v>
      </c>
      <c r="BJ25" s="65" t="s">
        <v>75</v>
      </c>
      <c r="BK25" s="65" t="n">
        <v>2</v>
      </c>
      <c r="BL25" s="65"/>
      <c r="BM25" s="34" t="n">
        <v>24</v>
      </c>
      <c r="BN25" s="35" t="s">
        <v>70</v>
      </c>
      <c r="BO25" s="33" t="n">
        <v>50000</v>
      </c>
      <c r="BP25" s="33" t="s">
        <v>349</v>
      </c>
      <c r="BQ25" s="33" t="s">
        <v>46</v>
      </c>
      <c r="BR25" s="33"/>
      <c r="BS25" s="34"/>
      <c r="BT25" s="33"/>
      <c r="BU25" s="37"/>
      <c r="BV25" s="33"/>
      <c r="BW25" s="33"/>
      <c r="BX25" s="33"/>
      <c r="BY25" s="34"/>
      <c r="BZ25" s="39"/>
      <c r="CA25" s="40"/>
      <c r="CB25" s="40"/>
      <c r="CC25" s="40"/>
      <c r="CD25" s="40"/>
      <c r="CE25" s="40"/>
      <c r="CF25" s="39"/>
      <c r="CG25" s="40"/>
      <c r="CH25" s="40"/>
      <c r="CI25" s="40"/>
      <c r="CK25" s="39"/>
      <c r="CL25" s="39"/>
      <c r="CM25" s="39"/>
      <c r="CN25" s="40"/>
      <c r="CO25" s="39"/>
      <c r="CP25" s="39"/>
      <c r="CQ25" s="39"/>
      <c r="CR25" s="0"/>
      <c r="CS25" s="0"/>
      <c r="CT25" s="39"/>
      <c r="CU25" s="39"/>
      <c r="CV25" s="39"/>
      <c r="CW25" s="40"/>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GF25" s="65"/>
    </row>
    <row r="26" customFormat="false" ht="9.75" hidden="false" customHeight="true" outlineLevel="0" collapsed="false">
      <c r="A26" s="21"/>
      <c r="B26" s="26"/>
      <c r="C26" s="166"/>
      <c r="D26" s="166"/>
      <c r="E26" s="167"/>
      <c r="F26" s="167"/>
      <c r="G26" s="167"/>
      <c r="H26" s="167"/>
      <c r="I26" s="168"/>
      <c r="J26" s="169"/>
      <c r="K26" s="170"/>
      <c r="L26" s="171"/>
      <c r="M26" s="171"/>
      <c r="N26" s="171"/>
      <c r="O26" s="171"/>
      <c r="P26" s="171"/>
      <c r="Q26" s="171"/>
      <c r="R26" s="171"/>
      <c r="S26" s="171"/>
      <c r="T26" s="172"/>
      <c r="U26" s="173"/>
      <c r="V26" s="174"/>
      <c r="W26" s="175"/>
      <c r="X26" s="176"/>
      <c r="Y26" s="177"/>
      <c r="Z26" s="22"/>
      <c r="AA26" s="22"/>
      <c r="AB26" s="26"/>
      <c r="AC26" s="26"/>
      <c r="AD26" s="26"/>
      <c r="AE26" s="26"/>
      <c r="AF26" s="26"/>
      <c r="AG26" s="26"/>
      <c r="AH26" s="26"/>
      <c r="AI26" s="22"/>
      <c r="AJ26" s="27"/>
      <c r="AK26" s="27"/>
      <c r="AL26" s="27"/>
      <c r="AM26" s="27"/>
      <c r="AN26" s="27"/>
      <c r="AO26" s="27"/>
      <c r="AP26" s="27"/>
      <c r="AQ26" s="28"/>
      <c r="AR26" s="28"/>
      <c r="AS26" s="28"/>
      <c r="AT26" s="28"/>
      <c r="AU26" s="28"/>
      <c r="AV26" s="28"/>
      <c r="AW26" s="29" t="n">
        <f aca="false">IF(AX26="","",AW25+1)</f>
        <v>24</v>
      </c>
      <c r="AX26" s="98" t="s">
        <v>161</v>
      </c>
      <c r="AY26" s="99" t="n">
        <v>5</v>
      </c>
      <c r="AZ26" s="99" t="n">
        <v>3</v>
      </c>
      <c r="BA26" s="99" t="n">
        <v>2</v>
      </c>
      <c r="BB26" s="99" t="n">
        <v>8</v>
      </c>
      <c r="BC26" s="100" t="s">
        <v>350</v>
      </c>
      <c r="BD26" s="65" t="n">
        <v>90000</v>
      </c>
      <c r="BE26" s="65" t="s">
        <v>351</v>
      </c>
      <c r="BF26" s="65" t="n">
        <v>20</v>
      </c>
      <c r="BG26" s="65" t="n">
        <v>30</v>
      </c>
      <c r="BH26" s="65" t="n">
        <v>30</v>
      </c>
      <c r="BI26" s="65" t="n">
        <v>20</v>
      </c>
      <c r="BJ26" s="65" t="s">
        <v>75</v>
      </c>
      <c r="BK26" s="65" t="n">
        <v>2</v>
      </c>
      <c r="BL26" s="65"/>
      <c r="BM26" s="34"/>
      <c r="BN26" s="0"/>
      <c r="BO26" s="0"/>
      <c r="BP26" s="0"/>
      <c r="BQ26" s="0"/>
      <c r="BR26" s="33"/>
      <c r="BS26" s="34"/>
      <c r="BT26" s="33"/>
      <c r="BU26" s="37"/>
      <c r="BV26" s="33"/>
      <c r="BW26" s="33"/>
      <c r="BX26" s="33"/>
      <c r="BY26" s="34"/>
      <c r="BZ26" s="39"/>
      <c r="CA26" s="40"/>
      <c r="CB26" s="40"/>
      <c r="CC26" s="40"/>
      <c r="CD26" s="40"/>
      <c r="CE26" s="40"/>
      <c r="CF26" s="39"/>
      <c r="CG26" s="40"/>
      <c r="CH26" s="40"/>
      <c r="CI26" s="40"/>
      <c r="CK26" s="39"/>
      <c r="CL26" s="39"/>
      <c r="CM26" s="39"/>
      <c r="CN26" s="40"/>
      <c r="CO26" s="39"/>
      <c r="CP26" s="39"/>
      <c r="CQ26" s="39"/>
      <c r="CR26" s="0"/>
      <c r="CS26" s="0"/>
      <c r="CT26" s="39"/>
      <c r="CU26" s="39"/>
      <c r="CV26" s="39"/>
      <c r="CW26" s="40"/>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GF26" s="65"/>
    </row>
    <row r="27" customFormat="false" ht="17.25" hidden="true" customHeight="true" outlineLevel="0" collapsed="false">
      <c r="A27" s="21"/>
      <c r="B27" s="26"/>
      <c r="C27" s="166"/>
      <c r="D27" s="166"/>
      <c r="E27" s="178"/>
      <c r="F27" s="178"/>
      <c r="G27" s="178"/>
      <c r="H27" s="178"/>
      <c r="I27" s="178"/>
      <c r="J27" s="178"/>
      <c r="K27" s="178"/>
      <c r="L27" s="22"/>
      <c r="M27" s="26"/>
      <c r="N27" s="26"/>
      <c r="O27" s="26"/>
      <c r="P27" s="26"/>
      <c r="Q27" s="26"/>
      <c r="R27" s="26"/>
      <c r="S27" s="26"/>
      <c r="T27" s="26"/>
      <c r="U27" s="26"/>
      <c r="V27" s="26"/>
      <c r="W27" s="26"/>
      <c r="X27" s="26"/>
      <c r="Y27" s="94"/>
      <c r="Z27" s="25"/>
      <c r="AA27" s="25"/>
      <c r="AB27" s="26"/>
      <c r="AC27" s="26"/>
      <c r="AD27" s="26"/>
      <c r="AE27" s="26"/>
      <c r="AF27" s="26"/>
      <c r="AG27" s="26"/>
      <c r="AH27" s="26"/>
      <c r="AI27" s="22"/>
      <c r="AJ27" s="27"/>
      <c r="AK27" s="27"/>
      <c r="AL27" s="27"/>
      <c r="AM27" s="27"/>
      <c r="AN27" s="27"/>
      <c r="AO27" s="27"/>
      <c r="AP27" s="27"/>
      <c r="AQ27" s="28"/>
      <c r="AR27" s="28"/>
      <c r="AS27" s="28"/>
      <c r="AT27" s="28"/>
      <c r="AU27" s="28"/>
      <c r="AV27" s="28"/>
      <c r="AW27" s="29" t="n">
        <f aca="false">IF(AX27="","",AW26+1)</f>
        <v>25</v>
      </c>
      <c r="AX27" s="98" t="s">
        <v>188</v>
      </c>
      <c r="AY27" s="99" t="n">
        <v>4</v>
      </c>
      <c r="AZ27" s="99" t="n">
        <v>7</v>
      </c>
      <c r="BA27" s="99" t="n">
        <v>1</v>
      </c>
      <c r="BB27" s="99" t="n">
        <v>10</v>
      </c>
      <c r="BC27" s="100" t="s">
        <v>352</v>
      </c>
      <c r="BD27" s="65" t="n">
        <v>160000</v>
      </c>
      <c r="BE27" s="65" t="s">
        <v>353</v>
      </c>
      <c r="BF27" s="65" t="n">
        <v>30</v>
      </c>
      <c r="BG27" s="65" t="n">
        <v>30</v>
      </c>
      <c r="BH27" s="65" t="n">
        <v>30</v>
      </c>
      <c r="BI27" s="65" t="n">
        <v>20</v>
      </c>
      <c r="BJ27" s="65" t="s">
        <v>75</v>
      </c>
      <c r="BK27" s="65" t="n">
        <v>1</v>
      </c>
      <c r="BL27" s="112"/>
      <c r="BM27" s="34"/>
      <c r="BN27" s="35"/>
      <c r="BO27" s="33"/>
      <c r="BP27" s="33"/>
      <c r="BQ27" s="33"/>
      <c r="BR27" s="33"/>
      <c r="BS27" s="34"/>
      <c r="BT27" s="33"/>
      <c r="BU27" s="37"/>
      <c r="BV27" s="33"/>
      <c r="BW27" s="33"/>
      <c r="BX27" s="33"/>
      <c r="BY27" s="34"/>
      <c r="BZ27" s="39"/>
      <c r="CA27" s="40"/>
      <c r="CB27" s="40"/>
      <c r="CC27" s="40"/>
      <c r="CD27" s="40"/>
      <c r="CE27" s="40"/>
      <c r="CF27" s="39"/>
      <c r="CG27" s="40"/>
      <c r="CH27" s="40"/>
      <c r="CI27" s="40"/>
      <c r="CK27" s="39"/>
      <c r="CL27" s="39"/>
      <c r="CM27" s="39"/>
      <c r="CN27" s="40"/>
      <c r="CO27" s="39"/>
      <c r="CP27" s="39"/>
      <c r="CQ27" s="39"/>
      <c r="CR27" s="0"/>
      <c r="CS27" s="0"/>
      <c r="CT27" s="39"/>
      <c r="CU27" s="39"/>
      <c r="CV27" s="39"/>
      <c r="CW27" s="40"/>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GF27" s="112"/>
    </row>
    <row r="28" customFormat="false" ht="8.25" hidden="true" customHeight="true" outlineLevel="0" collapsed="false">
      <c r="A28" s="21"/>
      <c r="B28" s="22"/>
      <c r="C28" s="22"/>
      <c r="D28" s="23"/>
      <c r="E28" s="22"/>
      <c r="F28" s="22"/>
      <c r="G28" s="22"/>
      <c r="H28" s="22"/>
      <c r="I28" s="22"/>
      <c r="J28" s="22"/>
      <c r="K28" s="22"/>
      <c r="L28" s="22"/>
      <c r="M28" s="22"/>
      <c r="N28" s="24"/>
      <c r="O28" s="24"/>
      <c r="P28" s="24"/>
      <c r="Q28" s="24"/>
      <c r="R28" s="22"/>
      <c r="S28" s="22"/>
      <c r="T28" s="22"/>
      <c r="U28" s="22"/>
      <c r="V28" s="22"/>
      <c r="W28" s="22"/>
      <c r="X28" s="22"/>
      <c r="Y28" s="25"/>
      <c r="Z28" s="25"/>
      <c r="AA28" s="25"/>
      <c r="AB28" s="26"/>
      <c r="AC28" s="26"/>
      <c r="AD28" s="26"/>
      <c r="AE28" s="26"/>
      <c r="AF28" s="26"/>
      <c r="AG28" s="26"/>
      <c r="AH28" s="26"/>
      <c r="AI28" s="22"/>
      <c r="AJ28" s="27"/>
      <c r="AK28" s="27"/>
      <c r="AL28" s="27"/>
      <c r="AM28" s="27"/>
      <c r="AN28" s="27"/>
      <c r="AO28" s="27"/>
      <c r="AP28" s="27"/>
      <c r="AQ28" s="28"/>
      <c r="AR28" s="28"/>
      <c r="AS28" s="28"/>
      <c r="AT28" s="28"/>
      <c r="AU28" s="28"/>
      <c r="AV28" s="28"/>
      <c r="AW28" s="29" t="n">
        <f aca="false">IF(AX28="","",AW27+1)</f>
        <v>26</v>
      </c>
      <c r="AX28" s="98" t="s">
        <v>354</v>
      </c>
      <c r="AY28" s="99" t="n">
        <v>4</v>
      </c>
      <c r="AZ28" s="99" t="n">
        <v>3</v>
      </c>
      <c r="BA28" s="99" t="n">
        <v>2</v>
      </c>
      <c r="BB28" s="99" t="n">
        <v>9</v>
      </c>
      <c r="BC28" s="100" t="s">
        <v>355</v>
      </c>
      <c r="BD28" s="65" t="n">
        <v>70000</v>
      </c>
      <c r="BE28" s="112" t="s">
        <v>356</v>
      </c>
      <c r="BF28" s="112" t="s">
        <v>75</v>
      </c>
      <c r="BG28" s="112" t="s">
        <v>75</v>
      </c>
      <c r="BH28" s="112" t="s">
        <v>75</v>
      </c>
      <c r="BI28" s="112" t="s">
        <v>75</v>
      </c>
      <c r="BJ28" s="112" t="s">
        <v>75</v>
      </c>
      <c r="BK28" s="112" t="n">
        <v>11</v>
      </c>
      <c r="BL28" s="65"/>
      <c r="BM28" s="34"/>
      <c r="BN28" s="35"/>
      <c r="BO28" s="33"/>
      <c r="BP28" s="33"/>
      <c r="BQ28" s="33"/>
      <c r="BR28" s="33"/>
      <c r="BS28" s="34"/>
      <c r="BT28" s="33"/>
      <c r="BU28" s="37"/>
      <c r="BV28" s="33"/>
      <c r="BW28" s="33"/>
      <c r="BX28" s="33"/>
      <c r="BY28" s="34"/>
      <c r="BZ28" s="39"/>
      <c r="CA28" s="40"/>
      <c r="CB28" s="40"/>
      <c r="CC28" s="40"/>
      <c r="CD28" s="40"/>
      <c r="CE28" s="40"/>
      <c r="CF28" s="39"/>
      <c r="CG28" s="40"/>
      <c r="CH28" s="40"/>
      <c r="CI28" s="40"/>
      <c r="CK28" s="39"/>
      <c r="CL28" s="39"/>
      <c r="CM28" s="39"/>
      <c r="CN28" s="40"/>
      <c r="CO28" s="39"/>
      <c r="CP28" s="39"/>
      <c r="CQ28" s="39"/>
      <c r="CR28" s="0"/>
      <c r="CS28" s="0"/>
      <c r="CT28" s="39"/>
      <c r="CU28" s="39"/>
      <c r="CV28" s="39"/>
      <c r="CW28" s="40"/>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GF28" s="65"/>
    </row>
    <row r="29" customFormat="false" ht="18" hidden="true" customHeight="true" outlineLevel="0" collapsed="false">
      <c r="A29" s="21"/>
      <c r="B29" s="22"/>
      <c r="C29" s="22"/>
      <c r="D29" s="23"/>
      <c r="E29" s="22"/>
      <c r="F29" s="22"/>
      <c r="G29" s="22"/>
      <c r="H29" s="22"/>
      <c r="I29" s="22"/>
      <c r="J29" s="22"/>
      <c r="K29" s="22"/>
      <c r="L29" s="22"/>
      <c r="M29" s="22"/>
      <c r="N29" s="24"/>
      <c r="O29" s="24"/>
      <c r="P29" s="24"/>
      <c r="Q29" s="24"/>
      <c r="R29" s="22"/>
      <c r="S29" s="22"/>
      <c r="T29" s="22"/>
      <c r="U29" s="22"/>
      <c r="V29" s="22"/>
      <c r="W29" s="22"/>
      <c r="X29" s="22"/>
      <c r="Y29" s="25"/>
      <c r="Z29" s="25"/>
      <c r="AA29" s="25"/>
      <c r="AB29" s="26"/>
      <c r="AC29" s="26"/>
      <c r="AD29" s="26"/>
      <c r="AE29" s="26"/>
      <c r="AF29" s="26"/>
      <c r="AG29" s="26"/>
      <c r="AH29" s="26"/>
      <c r="AI29" s="22"/>
      <c r="AJ29" s="27"/>
      <c r="AK29" s="27"/>
      <c r="AL29" s="27"/>
      <c r="AM29" s="27"/>
      <c r="AN29" s="27"/>
      <c r="AO29" s="27"/>
      <c r="AP29" s="27"/>
      <c r="AQ29" s="28"/>
      <c r="AR29" s="28"/>
      <c r="AS29" s="28"/>
      <c r="AT29" s="28"/>
      <c r="AU29" s="28"/>
      <c r="AV29" s="28"/>
      <c r="AW29" s="29" t="n">
        <f aca="false">IF(AX29="","",AW28+1)</f>
        <v>27</v>
      </c>
      <c r="AX29" s="30" t="s">
        <v>82</v>
      </c>
      <c r="AY29" s="31" t="n">
        <v>6</v>
      </c>
      <c r="AZ29" s="31" t="n">
        <v>3</v>
      </c>
      <c r="BA29" s="31" t="n">
        <v>4</v>
      </c>
      <c r="BB29" s="31" t="n">
        <v>7</v>
      </c>
      <c r="BC29" s="32"/>
      <c r="BD29" s="33" t="n">
        <v>60000</v>
      </c>
      <c r="BE29" s="65" t="s">
        <v>357</v>
      </c>
      <c r="BF29" s="65" t="n">
        <v>20</v>
      </c>
      <c r="BG29" s="65" t="n">
        <v>20</v>
      </c>
      <c r="BH29" s="65" t="n">
        <v>30</v>
      </c>
      <c r="BI29" s="65" t="n">
        <v>30</v>
      </c>
      <c r="BJ29" s="65" t="s">
        <v>75</v>
      </c>
      <c r="BK29" s="65" t="n">
        <v>16</v>
      </c>
      <c r="BL29" s="65"/>
      <c r="BM29" s="34"/>
      <c r="BN29" s="35"/>
      <c r="BO29" s="33"/>
      <c r="BP29" s="33"/>
      <c r="BQ29" s="33"/>
      <c r="BR29" s="33"/>
      <c r="BS29" s="34"/>
      <c r="BT29" s="33"/>
      <c r="BU29" s="37"/>
      <c r="BV29" s="33"/>
      <c r="BW29" s="33"/>
      <c r="BX29" s="33"/>
      <c r="BY29" s="34"/>
      <c r="BZ29" s="39"/>
      <c r="CA29" s="40"/>
      <c r="CB29" s="40"/>
      <c r="CC29" s="40"/>
      <c r="CD29" s="40"/>
      <c r="CE29" s="40"/>
      <c r="CF29" s="39"/>
      <c r="CG29" s="40"/>
      <c r="CH29" s="40"/>
      <c r="CI29" s="40"/>
      <c r="CK29" s="39"/>
      <c r="CL29" s="39"/>
      <c r="CM29" s="39"/>
      <c r="CN29" s="40"/>
      <c r="CO29" s="39"/>
      <c r="CP29" s="39"/>
      <c r="CQ29" s="39"/>
      <c r="CR29" s="39"/>
      <c r="CS29" s="39"/>
      <c r="CT29" s="39"/>
      <c r="CU29" s="39"/>
      <c r="CV29" s="39"/>
      <c r="CW29" s="40"/>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GF29" s="65"/>
    </row>
    <row r="30" customFormat="false" ht="18" hidden="true" customHeight="true" outlineLevel="0" collapsed="false">
      <c r="A30" s="21"/>
      <c r="B30" s="22"/>
      <c r="C30" s="22"/>
      <c r="D30" s="23"/>
      <c r="E30" s="22"/>
      <c r="F30" s="22"/>
      <c r="G30" s="22"/>
      <c r="H30" s="22"/>
      <c r="I30" s="22"/>
      <c r="J30" s="22"/>
      <c r="K30" s="22"/>
      <c r="L30" s="22"/>
      <c r="M30" s="22"/>
      <c r="N30" s="24"/>
      <c r="O30" s="24"/>
      <c r="P30" s="24"/>
      <c r="Q30" s="24"/>
      <c r="R30" s="22"/>
      <c r="S30" s="22"/>
      <c r="T30" s="22"/>
      <c r="U30" s="22"/>
      <c r="V30" s="22"/>
      <c r="W30" s="22"/>
      <c r="X30" s="22"/>
      <c r="Y30" s="25"/>
      <c r="Z30" s="25"/>
      <c r="AA30" s="25"/>
      <c r="AB30" s="26"/>
      <c r="AC30" s="26"/>
      <c r="AD30" s="26"/>
      <c r="AE30" s="26"/>
      <c r="AF30" s="26"/>
      <c r="AG30" s="26"/>
      <c r="AH30" s="26"/>
      <c r="AI30" s="22"/>
      <c r="AJ30" s="27"/>
      <c r="AK30" s="27"/>
      <c r="AL30" s="27"/>
      <c r="AM30" s="27"/>
      <c r="AN30" s="27"/>
      <c r="AO30" s="27"/>
      <c r="AP30" s="27"/>
      <c r="AQ30" s="28"/>
      <c r="AR30" s="28"/>
      <c r="AS30" s="28"/>
      <c r="AT30" s="28"/>
      <c r="AU30" s="28"/>
      <c r="AV30" s="28"/>
      <c r="AW30" s="29" t="n">
        <f aca="false">IF(AX30="","",AW29+1)</f>
        <v>28</v>
      </c>
      <c r="AX30" s="30" t="s">
        <v>108</v>
      </c>
      <c r="AY30" s="31" t="n">
        <v>6</v>
      </c>
      <c r="AZ30" s="31" t="n">
        <v>3</v>
      </c>
      <c r="BA30" s="31" t="n">
        <v>4</v>
      </c>
      <c r="BB30" s="31" t="n">
        <v>7</v>
      </c>
      <c r="BC30" s="32" t="s">
        <v>358</v>
      </c>
      <c r="BD30" s="33" t="n">
        <v>70000</v>
      </c>
      <c r="BE30" s="65" t="s">
        <v>359</v>
      </c>
      <c r="BF30" s="65" t="n">
        <v>20</v>
      </c>
      <c r="BG30" s="65" t="n">
        <v>20</v>
      </c>
      <c r="BH30" s="65" t="n">
        <v>20</v>
      </c>
      <c r="BI30" s="65" t="n">
        <v>30</v>
      </c>
      <c r="BJ30" s="65" t="s">
        <v>75</v>
      </c>
      <c r="BK30" s="65" t="n">
        <v>2</v>
      </c>
      <c r="BL30" s="65"/>
      <c r="BM30" s="34"/>
      <c r="BN30" s="35"/>
      <c r="BO30" s="33"/>
      <c r="BP30" s="33"/>
      <c r="BQ30" s="33"/>
      <c r="BR30" s="33"/>
      <c r="BS30" s="34"/>
      <c r="BT30" s="33"/>
      <c r="BU30" s="37"/>
      <c r="BV30" s="33"/>
      <c r="BW30" s="33"/>
      <c r="BX30" s="33"/>
      <c r="BY30" s="34"/>
      <c r="BZ30" s="39"/>
      <c r="CA30" s="40"/>
      <c r="CB30" s="40"/>
      <c r="CC30" s="40"/>
      <c r="CD30" s="40"/>
      <c r="CE30" s="40"/>
      <c r="CF30" s="39"/>
      <c r="CG30" s="40"/>
      <c r="CH30" s="40"/>
      <c r="CI30" s="40"/>
      <c r="CK30" s="39"/>
      <c r="CL30" s="39"/>
      <c r="CM30" s="39"/>
      <c r="CN30" s="40"/>
      <c r="CO30" s="39"/>
      <c r="CP30" s="39"/>
      <c r="CQ30" s="39"/>
      <c r="CR30" s="39"/>
      <c r="CS30" s="39"/>
      <c r="CT30" s="39"/>
      <c r="CU30" s="39"/>
      <c r="CV30" s="39"/>
      <c r="CW30" s="40"/>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GF30" s="65"/>
    </row>
    <row r="31" customFormat="false" ht="18" hidden="true" customHeight="true" outlineLevel="0" collapsed="false">
      <c r="A31" s="21"/>
      <c r="B31" s="22"/>
      <c r="C31" s="22"/>
      <c r="D31" s="23"/>
      <c r="E31" s="22"/>
      <c r="F31" s="22"/>
      <c r="G31" s="22"/>
      <c r="H31" s="22"/>
      <c r="I31" s="22"/>
      <c r="J31" s="22"/>
      <c r="K31" s="22"/>
      <c r="L31" s="22"/>
      <c r="M31" s="22"/>
      <c r="N31" s="24"/>
      <c r="O31" s="24"/>
      <c r="P31" s="24"/>
      <c r="Q31" s="24"/>
      <c r="R31" s="22"/>
      <c r="S31" s="22"/>
      <c r="T31" s="22"/>
      <c r="U31" s="22"/>
      <c r="V31" s="22"/>
      <c r="W31" s="22"/>
      <c r="X31" s="22"/>
      <c r="Y31" s="25"/>
      <c r="Z31" s="25"/>
      <c r="AA31" s="25"/>
      <c r="AB31" s="26"/>
      <c r="AC31" s="26"/>
      <c r="AD31" s="26"/>
      <c r="AE31" s="26"/>
      <c r="AF31" s="26"/>
      <c r="AG31" s="26"/>
      <c r="AH31" s="26"/>
      <c r="AI31" s="22"/>
      <c r="AJ31" s="27"/>
      <c r="AK31" s="27"/>
      <c r="AL31" s="27"/>
      <c r="AM31" s="27"/>
      <c r="AN31" s="27"/>
      <c r="AO31" s="27"/>
      <c r="AP31" s="27"/>
      <c r="AQ31" s="28"/>
      <c r="AR31" s="28"/>
      <c r="AS31" s="28"/>
      <c r="AT31" s="28"/>
      <c r="AU31" s="28"/>
      <c r="AV31" s="28"/>
      <c r="AW31" s="29" t="n">
        <f aca="false">IF(AX31="","",AW30+1)</f>
        <v>29</v>
      </c>
      <c r="AX31" s="98" t="s">
        <v>134</v>
      </c>
      <c r="AY31" s="99" t="n">
        <v>8</v>
      </c>
      <c r="AZ31" s="99" t="n">
        <v>3</v>
      </c>
      <c r="BA31" s="99" t="n">
        <v>4</v>
      </c>
      <c r="BB31" s="99" t="n">
        <v>7</v>
      </c>
      <c r="BC31" s="100" t="s">
        <v>360</v>
      </c>
      <c r="BD31" s="65" t="n">
        <v>100000</v>
      </c>
      <c r="BE31" s="65" t="s">
        <v>361</v>
      </c>
      <c r="BF31" s="65" t="n">
        <v>20</v>
      </c>
      <c r="BG31" s="65" t="n">
        <v>20</v>
      </c>
      <c r="BH31" s="65" t="n">
        <v>30</v>
      </c>
      <c r="BI31" s="65" t="n">
        <v>30</v>
      </c>
      <c r="BJ31" s="65" t="s">
        <v>75</v>
      </c>
      <c r="BK31" s="65" t="n">
        <v>4</v>
      </c>
      <c r="BL31" s="65"/>
      <c r="BM31" s="34"/>
      <c r="BN31" s="35"/>
      <c r="BO31" s="33"/>
      <c r="BP31" s="33"/>
      <c r="BQ31" s="33"/>
      <c r="BR31" s="33"/>
      <c r="BS31" s="34"/>
      <c r="BT31" s="33"/>
      <c r="BU31" s="37"/>
      <c r="BV31" s="33"/>
      <c r="BW31" s="33"/>
      <c r="BX31" s="33"/>
      <c r="BY31" s="34"/>
      <c r="BZ31" s="39"/>
      <c r="CA31" s="40"/>
      <c r="CB31" s="40"/>
      <c r="CC31" s="40"/>
      <c r="CD31" s="40"/>
      <c r="CE31" s="40"/>
      <c r="CF31" s="39"/>
      <c r="CG31" s="40"/>
      <c r="CH31" s="40"/>
      <c r="CI31" s="40"/>
      <c r="CK31" s="39"/>
      <c r="CL31" s="39"/>
      <c r="CM31" s="39"/>
      <c r="CN31" s="40"/>
      <c r="CO31" s="39"/>
      <c r="CP31" s="39"/>
      <c r="CQ31" s="39"/>
      <c r="CR31" s="39"/>
      <c r="CS31" s="39"/>
      <c r="CT31" s="39"/>
      <c r="CU31" s="39"/>
      <c r="CV31" s="39"/>
      <c r="CW31" s="40"/>
      <c r="CX31" s="39"/>
      <c r="CY31" s="39"/>
      <c r="CZ31" s="39"/>
      <c r="DA31" s="39"/>
      <c r="DB31" s="39"/>
      <c r="DC31" s="39"/>
      <c r="DD31" s="39"/>
      <c r="DE31" s="39"/>
      <c r="DF31" s="39"/>
      <c r="DG31" s="39"/>
      <c r="DH31" s="39"/>
      <c r="DI31" s="39"/>
      <c r="DJ31" s="39"/>
      <c r="DK31" s="39"/>
      <c r="DL31" s="39"/>
      <c r="DM31" s="39"/>
      <c r="DN31" s="39"/>
      <c r="DO31" s="39"/>
      <c r="DP31" s="39"/>
      <c r="DQ31" s="39"/>
      <c r="DR31" s="39"/>
      <c r="DS31" s="39"/>
      <c r="DT31" s="39"/>
      <c r="DU31" s="39"/>
      <c r="DV31" s="39"/>
      <c r="DW31" s="39"/>
      <c r="DX31" s="39"/>
      <c r="GF31" s="65"/>
    </row>
    <row r="32" customFormat="false" ht="18" hidden="true" customHeight="true" outlineLevel="0" collapsed="false">
      <c r="A32" s="179"/>
      <c r="B32" s="25"/>
      <c r="C32" s="25"/>
      <c r="D32" s="180"/>
      <c r="E32" s="25"/>
      <c r="F32" s="25"/>
      <c r="G32" s="25"/>
      <c r="H32" s="25"/>
      <c r="I32" s="25"/>
      <c r="J32" s="25"/>
      <c r="K32" s="25"/>
      <c r="L32" s="25"/>
      <c r="M32" s="25"/>
      <c r="N32" s="181"/>
      <c r="O32" s="181"/>
      <c r="P32" s="181"/>
      <c r="Q32" s="181"/>
      <c r="R32" s="25"/>
      <c r="S32" s="25"/>
      <c r="T32" s="25"/>
      <c r="U32" s="25"/>
      <c r="V32" s="25"/>
      <c r="W32" s="25"/>
      <c r="X32" s="25"/>
      <c r="Y32" s="25"/>
      <c r="Z32" s="25"/>
      <c r="AA32" s="25"/>
      <c r="AB32" s="26"/>
      <c r="AC32" s="26"/>
      <c r="AD32" s="26"/>
      <c r="AE32" s="26"/>
      <c r="AF32" s="26"/>
      <c r="AG32" s="26"/>
      <c r="AH32" s="26"/>
      <c r="AI32" s="22"/>
      <c r="AJ32" s="27"/>
      <c r="AK32" s="27"/>
      <c r="AL32" s="27"/>
      <c r="AM32" s="27"/>
      <c r="AN32" s="27"/>
      <c r="AO32" s="27" t="n">
        <v>1</v>
      </c>
      <c r="AP32" s="27"/>
      <c r="AQ32" s="28"/>
      <c r="AR32" s="28"/>
      <c r="AS32" s="28"/>
      <c r="AT32" s="28"/>
      <c r="AU32" s="28"/>
      <c r="AV32" s="28"/>
      <c r="AW32" s="29" t="n">
        <f aca="false">IF(AX32="","",AW31+1)</f>
        <v>30</v>
      </c>
      <c r="AX32" s="98" t="s">
        <v>162</v>
      </c>
      <c r="AY32" s="99" t="n">
        <v>7</v>
      </c>
      <c r="AZ32" s="99" t="n">
        <v>3</v>
      </c>
      <c r="BA32" s="99" t="n">
        <v>4</v>
      </c>
      <c r="BB32" s="99" t="n">
        <v>8</v>
      </c>
      <c r="BC32" s="100" t="s">
        <v>362</v>
      </c>
      <c r="BD32" s="65" t="n">
        <v>110000</v>
      </c>
      <c r="BE32" s="65" t="s">
        <v>363</v>
      </c>
      <c r="BF32" s="65" t="n">
        <v>20</v>
      </c>
      <c r="BG32" s="65" t="n">
        <v>20</v>
      </c>
      <c r="BH32" s="65" t="n">
        <v>30</v>
      </c>
      <c r="BI32" s="65" t="n">
        <v>30</v>
      </c>
      <c r="BJ32" s="65" t="s">
        <v>75</v>
      </c>
      <c r="BK32" s="65" t="n">
        <v>2</v>
      </c>
      <c r="BL32" s="112"/>
      <c r="BM32" s="34"/>
      <c r="BN32" s="35"/>
      <c r="BO32" s="33"/>
      <c r="BP32" s="33"/>
      <c r="BQ32" s="33"/>
      <c r="BR32" s="33"/>
      <c r="BS32" s="34"/>
      <c r="BT32" s="33"/>
      <c r="BU32" s="37"/>
      <c r="BV32" s="33"/>
      <c r="BW32" s="33"/>
      <c r="BX32" s="33"/>
      <c r="BY32" s="34"/>
      <c r="BZ32" s="39"/>
      <c r="CA32" s="40"/>
      <c r="CB32" s="40"/>
      <c r="CC32" s="40"/>
      <c r="CD32" s="40"/>
      <c r="CE32" s="40"/>
      <c r="CF32" s="39"/>
      <c r="CG32" s="40"/>
      <c r="CH32" s="40"/>
      <c r="CI32" s="40"/>
      <c r="CK32" s="39"/>
      <c r="CL32" s="39"/>
      <c r="CM32" s="39"/>
      <c r="CN32" s="40"/>
      <c r="CO32" s="39"/>
      <c r="CP32" s="39"/>
      <c r="CQ32" s="39"/>
      <c r="CR32" s="39"/>
      <c r="CS32" s="39"/>
      <c r="CT32" s="39"/>
      <c r="CU32" s="39"/>
      <c r="CV32" s="39"/>
      <c r="CW32" s="40"/>
      <c r="CX32" s="39"/>
      <c r="CY32" s="39"/>
      <c r="CZ32" s="39"/>
      <c r="DA32" s="39"/>
      <c r="DB32" s="39"/>
      <c r="DC32" s="39"/>
      <c r="DD32" s="39"/>
      <c r="DE32" s="39"/>
      <c r="DF32" s="39"/>
      <c r="DG32" s="39"/>
      <c r="DH32" s="39"/>
      <c r="DI32" s="39"/>
      <c r="DJ32" s="39"/>
      <c r="DK32" s="39"/>
      <c r="DL32" s="39"/>
      <c r="DM32" s="39"/>
      <c r="DN32" s="39"/>
      <c r="DO32" s="39"/>
      <c r="DP32" s="39"/>
      <c r="DQ32" s="39"/>
      <c r="DR32" s="39"/>
      <c r="DS32" s="39"/>
      <c r="DT32" s="39"/>
      <c r="DU32" s="39"/>
      <c r="DV32" s="39"/>
      <c r="DW32" s="39"/>
      <c r="DX32" s="39"/>
      <c r="GF32" s="112"/>
    </row>
    <row r="33" customFormat="false" ht="18" hidden="true" customHeight="true" outlineLevel="0" collapsed="false">
      <c r="T33" s="182" t="n">
        <f aca="false">IF(AJ3=1,0,IF(AJ3=5,50,IF(AJ3=4,40,IF(AJ3=3,30,IF(AJ3=2,30,VLOOKUP($D3,$AX:$BJ,HLOOKUP(VLOOKUP(AJ3,$AO$32:$AQ$87,2,0),$AX$1:$BJ$2,2,0),0))))))</f>
        <v>20</v>
      </c>
      <c r="U33" s="182" t="n">
        <f aca="false">IF(AK3=1,0,IF(AK3=5,50,IF(AK3=4,40,IF(AK3=3,30,IF(AK3=2,30,VLOOKUP($D3,$AX:$BJ,HLOOKUP(VLOOKUP(AK3,$AO$32:$AQ$87,2,0),$AX$1:$BJ$2,2,0),0))))))</f>
        <v>0</v>
      </c>
      <c r="V33" s="182" t="n">
        <f aca="false">IF(AL3=1,0,IF(AL3=5,50,IF(AL3=4,40,IF(AL3=3,30,IF(AL3=2,30,VLOOKUP($D3,$AX:$BJ,HLOOKUP(VLOOKUP(AL3,$AO$32:$AQ$87,2,0),$AX$1:$BJ$2,2,0),0))))))</f>
        <v>0</v>
      </c>
      <c r="W33" s="182" t="n">
        <f aca="false">IF(AM3=1,0,IF(AM3=5,50,IF(AM3=4,40,IF(AM3=3,30,IF(AM3=2,30,VLOOKUP($D3,$AX:$BJ,HLOOKUP(VLOOKUP(AM3,$AO$32:$AQ$87,2,0),$AX$1:$BJ$2,2,0),0))))))</f>
        <v>0</v>
      </c>
      <c r="X33" s="182" t="n">
        <f aca="false">IF(AN3=1,0,IF(AN3=5,50,IF(AN3=4,40,IF(AN3=3,30,IF(AN3=2,30,VLOOKUP($D3,$AX:$BJ,HLOOKUP(VLOOKUP(AN3,$AO$32:$AQ$87,2,0),$AX$1:$BJ$2,2,0),0))))))</f>
        <v>0</v>
      </c>
      <c r="Y33" s="182" t="n">
        <f aca="false">IF(AO3=1,0,IF(AO3=5,50,IF(AO3=4,40,IF(AO3=3,30,IF(AO3=2,30,VLOOKUP($D3,$AX:$BJ,HLOOKUP(VLOOKUP(AO3,$AO$32:$AQ$87,2,0),$AX$1:$BJ$2,2,0),0))))))</f>
        <v>0</v>
      </c>
      <c r="Z33" s="0"/>
      <c r="AA33" s="183" t="n">
        <v>1</v>
      </c>
      <c r="AB33" s="0"/>
      <c r="AC33" s="0"/>
      <c r="AD33" s="0"/>
      <c r="AE33" s="0"/>
      <c r="AF33" s="0"/>
      <c r="AG33" s="0"/>
      <c r="AH33" s="0"/>
      <c r="AO33" s="184" t="n">
        <f aca="false">AO32+1</f>
        <v>2</v>
      </c>
      <c r="AP33" s="184" t="s">
        <v>364</v>
      </c>
      <c r="AQ33" s="185" t="s">
        <v>365</v>
      </c>
      <c r="AV33" s="0"/>
      <c r="AW33" s="29" t="n">
        <f aca="false">IF(AX33="","",AW32+1)</f>
        <v>31</v>
      </c>
      <c r="AX33" s="98" t="s">
        <v>366</v>
      </c>
      <c r="AY33" s="99" t="n">
        <v>6</v>
      </c>
      <c r="AZ33" s="99" t="n">
        <v>3</v>
      </c>
      <c r="BA33" s="99" t="n">
        <v>4</v>
      </c>
      <c r="BB33" s="99" t="n">
        <v>7</v>
      </c>
      <c r="BC33" s="100" t="s">
        <v>304</v>
      </c>
      <c r="BD33" s="65" t="n">
        <v>60000</v>
      </c>
      <c r="BE33" s="112" t="s">
        <v>367</v>
      </c>
      <c r="BF33" s="112" t="s">
        <v>75</v>
      </c>
      <c r="BG33" s="112" t="s">
        <v>75</v>
      </c>
      <c r="BH33" s="112" t="s">
        <v>75</v>
      </c>
      <c r="BI33" s="112" t="s">
        <v>75</v>
      </c>
      <c r="BJ33" s="112" t="s">
        <v>75</v>
      </c>
      <c r="BK33" s="112" t="n">
        <v>11</v>
      </c>
      <c r="BL33" s="33"/>
      <c r="BM33" s="34"/>
      <c r="BN33" s="35"/>
      <c r="BO33" s="33"/>
      <c r="BP33" s="33"/>
      <c r="BQ33" s="33"/>
      <c r="BR33" s="33"/>
      <c r="BS33" s="34"/>
      <c r="BT33" s="33"/>
      <c r="BU33" s="37"/>
      <c r="BV33" s="33"/>
      <c r="BW33" s="33"/>
      <c r="BX33" s="33"/>
      <c r="BY33" s="34"/>
      <c r="GF33" s="33"/>
    </row>
    <row r="34" customFormat="false" ht="18" hidden="true" customHeight="true" outlineLevel="0" collapsed="false">
      <c r="T34" s="182" t="n">
        <f aca="false">IF(AJ4=1,0,IF(AJ4=5,50,IF(AJ4=4,40,IF(AJ4=3,30,IF(AJ4=2,30,VLOOKUP($D4,$AX:$BJ,HLOOKUP(VLOOKUP(AJ4,$AO$32:$AQ$87,2,0),$AX$1:$BJ$2,2,0),0))))))</f>
        <v>20</v>
      </c>
      <c r="U34" s="182" t="n">
        <f aca="false">IF(AK4=1,0,IF(AK4=5,50,IF(AK4=4,40,IF(AK4=3,30,IF(AK4=2,30,VLOOKUP($D4,$AX:$BJ,HLOOKUP(VLOOKUP(AK4,$AO$32:$AQ$87,2,0),$AX$1:$BJ$2,2,0),0))))))</f>
        <v>0</v>
      </c>
      <c r="V34" s="182" t="n">
        <f aca="false">IF(AL4=1,0,IF(AL4=5,50,IF(AL4=4,40,IF(AL4=3,30,IF(AL4=2,30,VLOOKUP($D4,$AX:$BJ,HLOOKUP(VLOOKUP(AL4,$AO$32:$AQ$87,2,0),$AX$1:$BJ$2,2,0),0))))))</f>
        <v>0</v>
      </c>
      <c r="W34" s="182" t="n">
        <f aca="false">IF(AM4=1,0,IF(AM4=5,50,IF(AM4=4,40,IF(AM4=3,30,IF(AM4=2,30,VLOOKUP($D4,$AX:$BJ,HLOOKUP(VLOOKUP(AM4,$AO$32:$AQ$87,2,0),$AX$1:$BJ$2,2,0),0))))))</f>
        <v>0</v>
      </c>
      <c r="X34" s="182" t="n">
        <f aca="false">IF(AN4=1,0,IF(AN4=5,50,IF(AN4=4,40,IF(AN4=3,30,IF(AN4=2,30,VLOOKUP($D4,$AX:$BJ,HLOOKUP(VLOOKUP(AN4,$AO$32:$AQ$87,2,0),$AX$1:$BJ$2,2,0),0))))))</f>
        <v>0</v>
      </c>
      <c r="Y34" s="182" t="n">
        <f aca="false">IF(AO4=1,0,IF(AO4=5,50,IF(AO4=4,40,IF(AO4=3,30,IF(AO4=2,30,VLOOKUP($D4,$AX:$BJ,HLOOKUP(VLOOKUP(AO4,$AO$32:$AQ$87,2,0),$AX$1:$BJ$2,2,0),0))))))</f>
        <v>0</v>
      </c>
      <c r="Z34" s="0"/>
      <c r="AA34" s="183" t="n">
        <v>2</v>
      </c>
      <c r="AB34" s="0"/>
      <c r="AC34" s="0"/>
      <c r="AD34" s="0"/>
      <c r="AE34" s="0"/>
      <c r="AF34" s="0"/>
      <c r="AG34" s="0"/>
      <c r="AH34" s="0"/>
      <c r="AO34" s="184" t="n">
        <f aca="false">AO33+1</f>
        <v>3</v>
      </c>
      <c r="AP34" s="184" t="s">
        <v>4</v>
      </c>
      <c r="AQ34" s="185" t="s">
        <v>368</v>
      </c>
      <c r="AV34" s="0"/>
      <c r="AW34" s="29" t="n">
        <f aca="false">IF(AX34="","",AW33+1)</f>
        <v>32</v>
      </c>
      <c r="AX34" s="30" t="s">
        <v>54</v>
      </c>
      <c r="AY34" s="31" t="n">
        <v>6</v>
      </c>
      <c r="AZ34" s="31" t="n">
        <v>2</v>
      </c>
      <c r="BA34" s="31" t="n">
        <v>3</v>
      </c>
      <c r="BB34" s="31" t="n">
        <v>7</v>
      </c>
      <c r="BC34" s="32" t="s">
        <v>369</v>
      </c>
      <c r="BD34" s="33" t="n">
        <v>40000</v>
      </c>
      <c r="BE34" s="33" t="s">
        <v>370</v>
      </c>
      <c r="BF34" s="33" t="n">
        <v>30</v>
      </c>
      <c r="BG34" s="33" t="n">
        <v>20</v>
      </c>
      <c r="BH34" s="33" t="n">
        <v>30</v>
      </c>
      <c r="BI34" s="33" t="n">
        <v>30</v>
      </c>
      <c r="BJ34" s="33" t="s">
        <v>75</v>
      </c>
      <c r="BK34" s="33" t="n">
        <v>16</v>
      </c>
      <c r="BL34" s="33"/>
      <c r="BM34" s="34"/>
      <c r="BN34" s="35"/>
      <c r="BO34" s="33"/>
      <c r="BP34" s="33"/>
      <c r="BQ34" s="33"/>
      <c r="BR34" s="33"/>
      <c r="BS34" s="34"/>
      <c r="BT34" s="33"/>
      <c r="BU34" s="37"/>
      <c r="BV34" s="33"/>
      <c r="BW34" s="33"/>
      <c r="BX34" s="33"/>
      <c r="BY34" s="34"/>
      <c r="GF34" s="33"/>
    </row>
    <row r="35" customFormat="false" ht="18" hidden="true" customHeight="true" outlineLevel="0" collapsed="false">
      <c r="T35" s="182" t="n">
        <f aca="false">IF(AJ5=1,0,IF(AJ5=5,50,IF(AJ5=4,40,IF(AJ5=3,30,IF(AJ5=2,30,VLOOKUP($D5,$AX:$BJ,HLOOKUP(VLOOKUP(AJ5,$AO$32:$AQ$87,2,0),$AX$1:$BJ$2,2,0),0))))))</f>
        <v>20</v>
      </c>
      <c r="U35" s="182" t="n">
        <f aca="false">IF(AK5=1,0,IF(AK5=5,50,IF(AK5=4,40,IF(AK5=3,30,IF(AK5=2,30,VLOOKUP($D5,$AX:$BJ,HLOOKUP(VLOOKUP(AK5,$AO$32:$AQ$87,2,0),$AX$1:$BJ$2,2,0),0))))))</f>
        <v>0</v>
      </c>
      <c r="V35" s="182" t="n">
        <f aca="false">IF(AL5=1,0,IF(AL5=5,50,IF(AL5=4,40,IF(AL5=3,30,IF(AL5=2,30,VLOOKUP($D5,$AX:$BJ,HLOOKUP(VLOOKUP(AL5,$AO$32:$AQ$87,2,0),$AX$1:$BJ$2,2,0),0))))))</f>
        <v>0</v>
      </c>
      <c r="W35" s="182" t="n">
        <f aca="false">IF(AM5=1,0,IF(AM5=5,50,IF(AM5=4,40,IF(AM5=3,30,IF(AM5=2,30,VLOOKUP($D5,$AX:$BJ,HLOOKUP(VLOOKUP(AM5,$AO$32:$AQ$87,2,0),$AX$1:$BJ$2,2,0),0))))))</f>
        <v>0</v>
      </c>
      <c r="X35" s="182" t="n">
        <f aca="false">IF(AN5=1,0,IF(AN5=5,50,IF(AN5=4,40,IF(AN5=3,30,IF(AN5=2,30,VLOOKUP($D5,$AX:$BJ,HLOOKUP(VLOOKUP(AN5,$AO$32:$AQ$87,2,0),$AX$1:$BJ$2,2,0),0))))))</f>
        <v>0</v>
      </c>
      <c r="Y35" s="182" t="n">
        <f aca="false">IF(AO5=1,0,IF(AO5=5,50,IF(AO5=4,40,IF(AO5=3,30,IF(AO5=2,30,VLOOKUP($D5,$AX:$BJ,HLOOKUP(VLOOKUP(AO5,$AO$32:$AQ$87,2,0),$AX$1:$BJ$2,2,0),0))))))</f>
        <v>0</v>
      </c>
      <c r="Z35" s="0"/>
      <c r="AA35" s="183" t="n">
        <v>3</v>
      </c>
      <c r="AB35" s="0"/>
      <c r="AC35" s="0"/>
      <c r="AD35" s="0"/>
      <c r="AE35" s="0"/>
      <c r="AF35" s="0"/>
      <c r="AG35" s="0"/>
      <c r="AH35" s="0"/>
      <c r="AO35" s="184" t="n">
        <f aca="false">AO34+1</f>
        <v>4</v>
      </c>
      <c r="AP35" s="184" t="s">
        <v>3</v>
      </c>
      <c r="AQ35" s="185" t="s">
        <v>371</v>
      </c>
      <c r="AV35" s="1" t="s">
        <v>372</v>
      </c>
      <c r="AW35" s="29" t="n">
        <f aca="false">IF(AX35="","",AW34+1)</f>
        <v>33</v>
      </c>
      <c r="AX35" s="98" t="s">
        <v>109</v>
      </c>
      <c r="AY35" s="99" t="n">
        <v>6</v>
      </c>
      <c r="AZ35" s="99" t="n">
        <v>2</v>
      </c>
      <c r="BA35" s="99" t="n">
        <v>3</v>
      </c>
      <c r="BB35" s="99" t="n">
        <v>7</v>
      </c>
      <c r="BC35" s="32" t="s">
        <v>373</v>
      </c>
      <c r="BD35" s="65" t="n">
        <v>40000</v>
      </c>
      <c r="BE35" s="33" t="s">
        <v>374</v>
      </c>
      <c r="BF35" s="33" t="n">
        <v>30</v>
      </c>
      <c r="BG35" s="33" t="n">
        <v>20</v>
      </c>
      <c r="BH35" s="33" t="n">
        <v>30</v>
      </c>
      <c r="BI35" s="33" t="n">
        <v>30</v>
      </c>
      <c r="BJ35" s="33" t="s">
        <v>75</v>
      </c>
      <c r="BK35" s="33" t="n">
        <v>1</v>
      </c>
      <c r="BL35" s="33"/>
      <c r="BM35" s="34"/>
      <c r="BN35" s="35"/>
      <c r="BO35" s="33"/>
      <c r="BP35" s="33"/>
      <c r="BQ35" s="33"/>
      <c r="BR35" s="33"/>
      <c r="BS35" s="34"/>
      <c r="BT35" s="33"/>
      <c r="BU35" s="37"/>
      <c r="BV35" s="33"/>
      <c r="BW35" s="33"/>
      <c r="BX35" s="33"/>
      <c r="BY35" s="34"/>
      <c r="GF35" s="33"/>
    </row>
    <row r="36" customFormat="false" ht="18" hidden="true" customHeight="true" outlineLevel="0" collapsed="false">
      <c r="T36" s="182" t="n">
        <f aca="false">IF(AJ6=1,0,IF(AJ6=5,50,IF(AJ6=4,40,IF(AJ6=3,30,IF(AJ6=2,30,VLOOKUP($D6,$AX:$BJ,HLOOKUP(VLOOKUP(AJ6,$AO$32:$AQ$87,2,0),$AX$1:$BJ$2,2,0),0))))))</f>
        <v>20</v>
      </c>
      <c r="U36" s="182" t="n">
        <f aca="false">IF(AK6=1,0,IF(AK6=5,50,IF(AK6=4,40,IF(AK6=3,30,IF(AK6=2,30,VLOOKUP($D6,$AX:$BJ,HLOOKUP(VLOOKUP(AK6,$AO$32:$AQ$87,2,0),$AX$1:$BJ$2,2,0),0))))))</f>
        <v>0</v>
      </c>
      <c r="V36" s="182" t="n">
        <f aca="false">IF(AL6=1,0,IF(AL6=5,50,IF(AL6=4,40,IF(AL6=3,30,IF(AL6=2,30,VLOOKUP($D6,$AX:$BJ,HLOOKUP(VLOOKUP(AL6,$AO$32:$AQ$87,2,0),$AX$1:$BJ$2,2,0),0))))))</f>
        <v>0</v>
      </c>
      <c r="W36" s="182" t="n">
        <f aca="false">IF(AM6=1,0,IF(AM6=5,50,IF(AM6=4,40,IF(AM6=3,30,IF(AM6=2,30,VLOOKUP($D6,$AX:$BJ,HLOOKUP(VLOOKUP(AM6,$AO$32:$AQ$87,2,0),$AX$1:$BJ$2,2,0),0))))))</f>
        <v>0</v>
      </c>
      <c r="X36" s="182" t="n">
        <f aca="false">IF(AN6=1,0,IF(AN6=5,50,IF(AN6=4,40,IF(AN6=3,30,IF(AN6=2,30,VLOOKUP($D6,$AX:$BJ,HLOOKUP(VLOOKUP(AN6,$AO$32:$AQ$87,2,0),$AX$1:$BJ$2,2,0),0))))))</f>
        <v>0</v>
      </c>
      <c r="Y36" s="182" t="n">
        <f aca="false">IF(AO6=1,0,IF(AO6=5,50,IF(AO6=4,40,IF(AO6=3,30,IF(AO6=2,30,VLOOKUP($D6,$AX:$BJ,HLOOKUP(VLOOKUP(AO6,$AO$32:$AQ$87,2,0),$AX$1:$BJ$2,2,0),0))))))</f>
        <v>0</v>
      </c>
      <c r="Z36" s="0"/>
      <c r="AA36" s="183" t="n">
        <v>4</v>
      </c>
      <c r="AB36" s="0"/>
      <c r="AC36" s="0"/>
      <c r="AD36" s="0"/>
      <c r="AE36" s="0"/>
      <c r="AF36" s="0"/>
      <c r="AG36" s="0"/>
      <c r="AH36" s="0"/>
      <c r="AO36" s="184" t="n">
        <f aca="false">AO35+1</f>
        <v>5</v>
      </c>
      <c r="AP36" s="184" t="s">
        <v>2</v>
      </c>
      <c r="AQ36" s="185" t="s">
        <v>375</v>
      </c>
      <c r="AV36" s="1" t="s">
        <v>376</v>
      </c>
      <c r="AW36" s="29" t="n">
        <f aca="false">IF(AX36="","",AW35+1)</f>
        <v>34</v>
      </c>
      <c r="AX36" s="98" t="s">
        <v>135</v>
      </c>
      <c r="AY36" s="99" t="n">
        <v>7</v>
      </c>
      <c r="AZ36" s="99" t="n">
        <v>2</v>
      </c>
      <c r="BA36" s="99" t="n">
        <v>3</v>
      </c>
      <c r="BB36" s="99" t="n">
        <v>7</v>
      </c>
      <c r="BC36" s="32" t="s">
        <v>377</v>
      </c>
      <c r="BD36" s="65" t="n">
        <v>70000</v>
      </c>
      <c r="BE36" s="33" t="s">
        <v>378</v>
      </c>
      <c r="BF36" s="33" t="n">
        <v>30</v>
      </c>
      <c r="BG36" s="33" t="n">
        <v>20</v>
      </c>
      <c r="BH36" s="33" t="n">
        <v>30</v>
      </c>
      <c r="BI36" s="33" t="n">
        <v>30</v>
      </c>
      <c r="BJ36" s="33" t="s">
        <v>75</v>
      </c>
      <c r="BK36" s="33" t="n">
        <v>1</v>
      </c>
      <c r="BL36" s="33"/>
      <c r="BM36" s="34"/>
      <c r="BN36" s="35"/>
      <c r="BO36" s="33"/>
      <c r="BP36" s="33"/>
      <c r="BQ36" s="33"/>
      <c r="BR36" s="33"/>
      <c r="BS36" s="34"/>
      <c r="BT36" s="33"/>
      <c r="BU36" s="37"/>
      <c r="BV36" s="33"/>
      <c r="BW36" s="33"/>
      <c r="BX36" s="33"/>
      <c r="BY36" s="34"/>
      <c r="GF36" s="33"/>
    </row>
    <row r="37" customFormat="false" ht="18" hidden="true" customHeight="true" outlineLevel="0" collapsed="false">
      <c r="T37" s="182" t="n">
        <f aca="false">IF(AJ7=1,0,IF(AJ7=5,50,IF(AJ7=4,40,IF(AJ7=3,30,IF(AJ7=2,30,VLOOKUP($D7,$AX:$BJ,HLOOKUP(VLOOKUP(AJ7,$AO$32:$AQ$87,2,0),$AX$1:$BJ$2,2,0),0))))))</f>
        <v>0</v>
      </c>
      <c r="U37" s="182" t="n">
        <f aca="false">IF(AK7=1,0,IF(AK7=5,50,IF(AK7=4,40,IF(AK7=3,30,IF(AK7=2,30,VLOOKUP($D7,$AX:$BJ,HLOOKUP(VLOOKUP(AK7,$AO$32:$AQ$87,2,0),$AX$1:$BJ$2,2,0),0))))))</f>
        <v>0</v>
      </c>
      <c r="V37" s="182" t="n">
        <f aca="false">IF(AL7=1,0,IF(AL7=5,50,IF(AL7=4,40,IF(AL7=3,30,IF(AL7=2,30,VLOOKUP($D7,$AX:$BJ,HLOOKUP(VLOOKUP(AL7,$AO$32:$AQ$87,2,0),$AX$1:$BJ$2,2,0),0))))))</f>
        <v>0</v>
      </c>
      <c r="W37" s="182" t="n">
        <f aca="false">IF(AM7=1,0,IF(AM7=5,50,IF(AM7=4,40,IF(AM7=3,30,IF(AM7=2,30,VLOOKUP($D7,$AX:$BJ,HLOOKUP(VLOOKUP(AM7,$AO$32:$AQ$87,2,0),$AX$1:$BJ$2,2,0),0))))))</f>
        <v>0</v>
      </c>
      <c r="X37" s="182" t="n">
        <f aca="false">IF(AN7=1,0,IF(AN7=5,50,IF(AN7=4,40,IF(AN7=3,30,IF(AN7=2,30,VLOOKUP($D7,$AX:$BJ,HLOOKUP(VLOOKUP(AN7,$AO$32:$AQ$87,2,0),$AX$1:$BJ$2,2,0),0))))))</f>
        <v>0</v>
      </c>
      <c r="Y37" s="182" t="n">
        <f aca="false">IF(AO7=1,0,IF(AO7=5,50,IF(AO7=4,40,IF(AO7=3,30,IF(AO7=2,30,VLOOKUP($D7,$AX:$BJ,HLOOKUP(VLOOKUP(AO7,$AO$32:$AQ$87,2,0),$AX$1:$BJ$2,2,0),0))))))</f>
        <v>0</v>
      </c>
      <c r="Z37" s="0"/>
      <c r="AA37" s="183" t="n">
        <v>5</v>
      </c>
      <c r="AB37" s="0"/>
      <c r="AC37" s="0"/>
      <c r="AD37" s="0"/>
      <c r="AE37" s="0"/>
      <c r="AF37" s="0"/>
      <c r="AG37" s="0"/>
      <c r="AH37" s="0"/>
      <c r="AO37" s="184" t="n">
        <f aca="false">AO36+1</f>
        <v>6</v>
      </c>
      <c r="AP37" s="184" t="s">
        <v>8</v>
      </c>
      <c r="AQ37" s="185" t="s">
        <v>321</v>
      </c>
      <c r="AV37" s="1" t="s">
        <v>379</v>
      </c>
      <c r="AW37" s="29" t="n">
        <f aca="false">IF(AX37="","",AW36+1)</f>
        <v>35</v>
      </c>
      <c r="AX37" s="98" t="s">
        <v>163</v>
      </c>
      <c r="AY37" s="99" t="n">
        <v>6</v>
      </c>
      <c r="AZ37" s="99" t="n">
        <v>2</v>
      </c>
      <c r="BA37" s="99" t="n">
        <v>3</v>
      </c>
      <c r="BB37" s="99" t="n">
        <v>7</v>
      </c>
      <c r="BC37" s="100" t="s">
        <v>380</v>
      </c>
      <c r="BD37" s="65" t="n">
        <v>40000</v>
      </c>
      <c r="BE37" s="33" t="s">
        <v>381</v>
      </c>
      <c r="BF37" s="33" t="n">
        <v>30</v>
      </c>
      <c r="BG37" s="33" t="n">
        <v>20</v>
      </c>
      <c r="BH37" s="33" t="n">
        <v>30</v>
      </c>
      <c r="BI37" s="33" t="n">
        <v>30</v>
      </c>
      <c r="BJ37" s="33" t="s">
        <v>75</v>
      </c>
      <c r="BK37" s="33" t="n">
        <v>1</v>
      </c>
      <c r="BL37" s="33"/>
      <c r="BM37" s="34"/>
      <c r="BN37" s="35"/>
      <c r="BO37" s="33"/>
      <c r="BP37" s="33"/>
      <c r="BQ37" s="33"/>
      <c r="BR37" s="33"/>
      <c r="BS37" s="34"/>
      <c r="BT37" s="33"/>
      <c r="BU37" s="37"/>
      <c r="BV37" s="33"/>
      <c r="BW37" s="33"/>
      <c r="BX37" s="33"/>
      <c r="BY37" s="34"/>
      <c r="GF37" s="33"/>
    </row>
    <row r="38" customFormat="false" ht="18" hidden="true" customHeight="true" outlineLevel="0" collapsed="false">
      <c r="T38" s="182" t="n">
        <f aca="false">IF(AJ8=1,0,IF(AJ8=5,50,IF(AJ8=4,40,IF(AJ8=3,30,IF(AJ8=2,30,VLOOKUP($D8,$AX:$BJ,HLOOKUP(VLOOKUP(AJ8,$AO$32:$AQ$87,2,0),$AX$1:$BJ$2,2,0),0))))))</f>
        <v>20</v>
      </c>
      <c r="U38" s="182" t="n">
        <f aca="false">IF(AK8=1,0,IF(AK8=5,50,IF(AK8=4,40,IF(AK8=3,30,IF(AK8=2,30,VLOOKUP($D8,$AX:$BJ,HLOOKUP(VLOOKUP(AK8,$AO$32:$AQ$87,2,0),$AX$1:$BJ$2,2,0),0))))))</f>
        <v>0</v>
      </c>
      <c r="V38" s="182" t="n">
        <f aca="false">IF(AL8=1,0,IF(AL8=5,50,IF(AL8=4,40,IF(AL8=3,30,IF(AL8=2,30,VLOOKUP($D8,$AX:$BJ,HLOOKUP(VLOOKUP(AL8,$AO$32:$AQ$87,2,0),$AX$1:$BJ$2,2,0),0))))))</f>
        <v>0</v>
      </c>
      <c r="W38" s="182" t="n">
        <f aca="false">IF(AM8=1,0,IF(AM8=5,50,IF(AM8=4,40,IF(AM8=3,30,IF(AM8=2,30,VLOOKUP($D8,$AX:$BJ,HLOOKUP(VLOOKUP(AM8,$AO$32:$AQ$87,2,0),$AX$1:$BJ$2,2,0),0))))))</f>
        <v>0</v>
      </c>
      <c r="X38" s="182" t="n">
        <f aca="false">IF(AN8=1,0,IF(AN8=5,50,IF(AN8=4,40,IF(AN8=3,30,IF(AN8=2,30,VLOOKUP($D8,$AX:$BJ,HLOOKUP(VLOOKUP(AN8,$AO$32:$AQ$87,2,0),$AX$1:$BJ$2,2,0),0))))))</f>
        <v>0</v>
      </c>
      <c r="Y38" s="182" t="n">
        <f aca="false">IF(AO8=1,0,IF(AO8=5,50,IF(AO8=4,40,IF(AO8=3,30,IF(AO8=2,30,VLOOKUP($D8,$AX:$BJ,HLOOKUP(VLOOKUP(AO8,$AO$32:$AQ$87,2,0),$AX$1:$BJ$2,2,0),0))))))</f>
        <v>0</v>
      </c>
      <c r="Z38" s="0"/>
      <c r="AA38" s="183" t="n">
        <v>6</v>
      </c>
      <c r="AB38" s="0"/>
      <c r="AC38" s="0"/>
      <c r="AD38" s="0"/>
      <c r="AE38" s="0"/>
      <c r="AF38" s="0"/>
      <c r="AG38" s="0"/>
      <c r="AH38" s="0"/>
      <c r="AO38" s="184" t="n">
        <f aca="false">AO37+1</f>
        <v>7</v>
      </c>
      <c r="AP38" s="184" t="s">
        <v>8</v>
      </c>
      <c r="AQ38" s="185" t="s">
        <v>382</v>
      </c>
      <c r="AV38" s="1" t="s">
        <v>383</v>
      </c>
      <c r="AW38" s="29" t="n">
        <f aca="false">IF(AX38="","",AW37+1)</f>
        <v>36</v>
      </c>
      <c r="AX38" s="98" t="s">
        <v>190</v>
      </c>
      <c r="AY38" s="99" t="n">
        <v>3</v>
      </c>
      <c r="AZ38" s="99" t="n">
        <v>7</v>
      </c>
      <c r="BA38" s="99" t="n">
        <v>3</v>
      </c>
      <c r="BB38" s="99" t="n">
        <v>7</v>
      </c>
      <c r="BC38" s="100" t="s">
        <v>384</v>
      </c>
      <c r="BD38" s="65" t="n">
        <v>70000</v>
      </c>
      <c r="BE38" s="33" t="s">
        <v>385</v>
      </c>
      <c r="BF38" s="33" t="n">
        <v>30</v>
      </c>
      <c r="BG38" s="33" t="n">
        <v>30</v>
      </c>
      <c r="BH38" s="33" t="n">
        <v>30</v>
      </c>
      <c r="BI38" s="33" t="n">
        <v>20</v>
      </c>
      <c r="BJ38" s="33" t="s">
        <v>75</v>
      </c>
      <c r="BK38" s="33" t="n">
        <v>1</v>
      </c>
      <c r="BL38" s="65"/>
      <c r="BM38" s="34"/>
      <c r="BN38" s="35"/>
      <c r="BO38" s="33"/>
      <c r="BP38" s="33"/>
      <c r="BQ38" s="33"/>
      <c r="BR38" s="33"/>
      <c r="BS38" s="34"/>
      <c r="BT38" s="33"/>
      <c r="BU38" s="37"/>
      <c r="BV38" s="33"/>
      <c r="BW38" s="33"/>
      <c r="BX38" s="33"/>
      <c r="BY38" s="34"/>
      <c r="GF38" s="33"/>
    </row>
    <row r="39" customFormat="false" ht="18" hidden="true" customHeight="true" outlineLevel="0" collapsed="false">
      <c r="T39" s="182" t="n">
        <f aca="false">IF(AJ9=1,0,IF(AJ9=5,50,IF(AJ9=4,40,IF(AJ9=3,30,IF(AJ9=2,30,VLOOKUP($D9,$AX:$BJ,HLOOKUP(VLOOKUP(AJ9,$AO$32:$AQ$87,2,0),$AX$1:$BJ$2,2,0),0))))))</f>
        <v>20</v>
      </c>
      <c r="U39" s="182" t="n">
        <f aca="false">IF(AK9=1,0,IF(AK9=5,50,IF(AK9=4,40,IF(AK9=3,30,IF(AK9=2,30,VLOOKUP($D9,$AX:$BJ,HLOOKUP(VLOOKUP(AK9,$AO$32:$AQ$87,2,0),$AX$1:$BJ$2,2,0),0))))))</f>
        <v>0</v>
      </c>
      <c r="V39" s="182" t="n">
        <f aca="false">IF(AL9=1,0,IF(AL9=5,50,IF(AL9=4,40,IF(AL9=3,30,IF(AL9=2,30,VLOOKUP($D9,$AX:$BJ,HLOOKUP(VLOOKUP(AL9,$AO$32:$AQ$87,2,0),$AX$1:$BJ$2,2,0),0))))))</f>
        <v>0</v>
      </c>
      <c r="W39" s="182" t="n">
        <f aca="false">IF(AM9=1,0,IF(AM9=5,50,IF(AM9=4,40,IF(AM9=3,30,IF(AM9=2,30,VLOOKUP($D9,$AX:$BJ,HLOOKUP(VLOOKUP(AM9,$AO$32:$AQ$87,2,0),$AX$1:$BJ$2,2,0),0))))))</f>
        <v>0</v>
      </c>
      <c r="X39" s="182" t="n">
        <f aca="false">IF(AN9=1,0,IF(AN9=5,50,IF(AN9=4,40,IF(AN9=3,30,IF(AN9=2,30,VLOOKUP($D9,$AX:$BJ,HLOOKUP(VLOOKUP(AN9,$AO$32:$AQ$87,2,0),$AX$1:$BJ$2,2,0),0))))))</f>
        <v>0</v>
      </c>
      <c r="Y39" s="182" t="n">
        <f aca="false">IF(AO9=1,0,IF(AO9=5,50,IF(AO9=4,40,IF(AO9=3,30,IF(AO9=2,30,VLOOKUP($D9,$AX:$BJ,HLOOKUP(VLOOKUP(AO9,$AO$32:$AQ$87,2,0),$AX$1:$BJ$2,2,0),0))))))</f>
        <v>0</v>
      </c>
      <c r="Z39" s="0"/>
      <c r="AA39" s="183" t="n">
        <v>7</v>
      </c>
      <c r="AB39" s="0"/>
      <c r="AC39" s="0"/>
      <c r="AD39" s="0"/>
      <c r="AE39" s="0"/>
      <c r="AF39" s="0"/>
      <c r="AG39" s="0"/>
      <c r="AH39" s="0"/>
      <c r="AO39" s="184" t="n">
        <f aca="false">AO38+1</f>
        <v>8</v>
      </c>
      <c r="AP39" s="184" t="s">
        <v>8</v>
      </c>
      <c r="AQ39" s="185" t="s">
        <v>386</v>
      </c>
      <c r="AV39" s="1" t="s">
        <v>387</v>
      </c>
      <c r="AW39" s="29" t="n">
        <f aca="false">IF(AX39="","",AW38+1)</f>
        <v>37</v>
      </c>
      <c r="AX39" s="98" t="s">
        <v>211</v>
      </c>
      <c r="AY39" s="99" t="n">
        <v>4</v>
      </c>
      <c r="AZ39" s="99" t="n">
        <v>5</v>
      </c>
      <c r="BA39" s="99" t="n">
        <v>1</v>
      </c>
      <c r="BB39" s="99" t="n">
        <v>9</v>
      </c>
      <c r="BC39" s="100" t="s">
        <v>388</v>
      </c>
      <c r="BD39" s="65" t="n">
        <v>110000</v>
      </c>
      <c r="BE39" s="112" t="s">
        <v>389</v>
      </c>
      <c r="BF39" s="112" t="n">
        <v>30</v>
      </c>
      <c r="BG39" s="112" t="n">
        <v>30</v>
      </c>
      <c r="BH39" s="112" t="n">
        <v>30</v>
      </c>
      <c r="BI39" s="112" t="n">
        <v>20</v>
      </c>
      <c r="BJ39" s="112" t="s">
        <v>75</v>
      </c>
      <c r="BK39" s="65" t="n">
        <v>2</v>
      </c>
      <c r="BL39" s="112"/>
      <c r="BM39" s="34"/>
      <c r="BN39" s="35"/>
      <c r="BO39" s="33"/>
      <c r="BP39" s="33"/>
      <c r="BQ39" s="33"/>
      <c r="BR39" s="33"/>
      <c r="BS39" s="34"/>
      <c r="BT39" s="33"/>
      <c r="BU39" s="37"/>
      <c r="BV39" s="33"/>
      <c r="BW39" s="33"/>
      <c r="BX39" s="33"/>
      <c r="BY39" s="34"/>
      <c r="GF39" s="112"/>
    </row>
    <row r="40" customFormat="false" ht="18" hidden="true" customHeight="true" outlineLevel="0" collapsed="false">
      <c r="T40" s="182" t="n">
        <f aca="false">IF(AJ10=1,0,IF(AJ10=5,50,IF(AJ10=4,40,IF(AJ10=3,30,IF(AJ10=2,30,VLOOKUP($D10,$AX:$BJ,HLOOKUP(VLOOKUP(AJ10,$AO$32:$AQ$87,2,0),$AX$1:$BJ$2,2,0),0))))))</f>
        <v>0</v>
      </c>
      <c r="U40" s="182" t="n">
        <f aca="false">IF(AK10=1,0,IF(AK10=5,50,IF(AK10=4,40,IF(AK10=3,30,IF(AK10=2,30,VLOOKUP($D10,$AX:$BJ,HLOOKUP(VLOOKUP(AK10,$AO$32:$AQ$87,2,0),$AX$1:$BJ$2,2,0),0))))))</f>
        <v>0</v>
      </c>
      <c r="V40" s="182" t="n">
        <f aca="false">IF(AL10=1,0,IF(AL10=5,50,IF(AL10=4,40,IF(AL10=3,30,IF(AL10=2,30,VLOOKUP($D10,$AX:$BJ,HLOOKUP(VLOOKUP(AL10,$AO$32:$AQ$87,2,0),$AX$1:$BJ$2,2,0),0))))))</f>
        <v>0</v>
      </c>
      <c r="W40" s="182" t="n">
        <f aca="false">IF(AM10=1,0,IF(AM10=5,50,IF(AM10=4,40,IF(AM10=3,30,IF(AM10=2,30,VLOOKUP($D10,$AX:$BJ,HLOOKUP(VLOOKUP(AM10,$AO$32:$AQ$87,2,0),$AX$1:$BJ$2,2,0),0))))))</f>
        <v>0</v>
      </c>
      <c r="X40" s="182" t="n">
        <f aca="false">IF(AN10=1,0,IF(AN10=5,50,IF(AN10=4,40,IF(AN10=3,30,IF(AN10=2,30,VLOOKUP($D10,$AX:$BJ,HLOOKUP(VLOOKUP(AN10,$AO$32:$AQ$87,2,0),$AX$1:$BJ$2,2,0),0))))))</f>
        <v>0</v>
      </c>
      <c r="Y40" s="182" t="n">
        <f aca="false">IF(AO10=1,0,IF(AO10=5,50,IF(AO10=4,40,IF(AO10=3,30,IF(AO10=2,30,VLOOKUP($D10,$AX:$BJ,HLOOKUP(VLOOKUP(AO10,$AO$32:$AQ$87,2,0),$AX$1:$BJ$2,2,0),0))))))</f>
        <v>0</v>
      </c>
      <c r="Z40" s="0"/>
      <c r="AA40" s="183" t="n">
        <v>8</v>
      </c>
      <c r="AB40" s="0"/>
      <c r="AC40" s="0"/>
      <c r="AD40" s="0"/>
      <c r="AE40" s="0"/>
      <c r="AF40" s="0"/>
      <c r="AG40" s="0"/>
      <c r="AH40" s="0"/>
      <c r="AO40" s="184" t="n">
        <f aca="false">AO39+1</f>
        <v>9</v>
      </c>
      <c r="AP40" s="184" t="s">
        <v>8</v>
      </c>
      <c r="AQ40" s="185" t="s">
        <v>390</v>
      </c>
      <c r="AV40" s="1" t="s">
        <v>109</v>
      </c>
      <c r="AW40" s="29" t="n">
        <f aca="false">IF(AX40="","",AW39+1)</f>
        <v>38</v>
      </c>
      <c r="AX40" s="98" t="s">
        <v>391</v>
      </c>
      <c r="AY40" s="99" t="n">
        <v>6</v>
      </c>
      <c r="AZ40" s="99" t="n">
        <v>2</v>
      </c>
      <c r="BA40" s="99" t="n">
        <v>3</v>
      </c>
      <c r="BB40" s="99" t="n">
        <v>7</v>
      </c>
      <c r="BC40" s="100" t="s">
        <v>392</v>
      </c>
      <c r="BD40" s="65" t="n">
        <v>40000</v>
      </c>
      <c r="BE40" s="112" t="s">
        <v>393</v>
      </c>
      <c r="BF40" s="112" t="s">
        <v>75</v>
      </c>
      <c r="BG40" s="112" t="s">
        <v>75</v>
      </c>
      <c r="BH40" s="112" t="s">
        <v>75</v>
      </c>
      <c r="BI40" s="112" t="s">
        <v>75</v>
      </c>
      <c r="BJ40" s="112" t="s">
        <v>75</v>
      </c>
      <c r="BK40" s="112" t="n">
        <v>11</v>
      </c>
      <c r="BL40" s="33"/>
      <c r="BM40" s="34"/>
      <c r="BN40" s="35"/>
      <c r="BO40" s="33"/>
      <c r="BP40" s="33"/>
      <c r="BQ40" s="33"/>
      <c r="BR40" s="33"/>
      <c r="BS40" s="34"/>
      <c r="BT40" s="33"/>
      <c r="BU40" s="37"/>
      <c r="BV40" s="33"/>
      <c r="BW40" s="33"/>
      <c r="BX40" s="33"/>
      <c r="BY40" s="34"/>
      <c r="GF40" s="33"/>
    </row>
    <row r="41" customFormat="false" ht="18" hidden="true" customHeight="true" outlineLevel="0" collapsed="false">
      <c r="T41" s="182" t="n">
        <f aca="false">IF(AJ11=1,0,IF(AJ11=5,50,IF(AJ11=4,40,IF(AJ11=3,30,IF(AJ11=2,30,VLOOKUP($D11,$AX:$BJ,HLOOKUP(VLOOKUP(AJ11,$AO$32:$AQ$87,2,0),$AX$1:$BJ$2,2,0),0))))))</f>
        <v>0</v>
      </c>
      <c r="U41" s="182" t="n">
        <f aca="false">IF(AK11=1,0,IF(AK11=5,50,IF(AK11=4,40,IF(AK11=3,30,IF(AK11=2,30,VLOOKUP($D11,$AX:$BJ,HLOOKUP(VLOOKUP(AK11,$AO$32:$AQ$87,2,0),$AX$1:$BJ$2,2,0),0))))))</f>
        <v>0</v>
      </c>
      <c r="V41" s="182" t="n">
        <f aca="false">IF(AL11=1,0,IF(AL11=5,50,IF(AL11=4,40,IF(AL11=3,30,IF(AL11=2,30,VLOOKUP($D11,$AX:$BJ,HLOOKUP(VLOOKUP(AL11,$AO$32:$AQ$87,2,0),$AX$1:$BJ$2,2,0),0))))))</f>
        <v>0</v>
      </c>
      <c r="W41" s="182" t="n">
        <f aca="false">IF(AM11=1,0,IF(AM11=5,50,IF(AM11=4,40,IF(AM11=3,30,IF(AM11=2,30,VLOOKUP($D11,$AX:$BJ,HLOOKUP(VLOOKUP(AM11,$AO$32:$AQ$87,2,0),$AX$1:$BJ$2,2,0),0))))))</f>
        <v>0</v>
      </c>
      <c r="X41" s="182" t="n">
        <f aca="false">IF(AN11=1,0,IF(AN11=5,50,IF(AN11=4,40,IF(AN11=3,30,IF(AN11=2,30,VLOOKUP($D11,$AX:$BJ,HLOOKUP(VLOOKUP(AN11,$AO$32:$AQ$87,2,0),$AX$1:$BJ$2,2,0),0))))))</f>
        <v>0</v>
      </c>
      <c r="Y41" s="182" t="n">
        <f aca="false">IF(AO11=1,0,IF(AO11=5,50,IF(AO11=4,40,IF(AO11=3,30,IF(AO11=2,30,VLOOKUP($D11,$AX:$BJ,HLOOKUP(VLOOKUP(AO11,$AO$32:$AQ$87,2,0),$AX$1:$BJ$2,2,0),0))))))</f>
        <v>0</v>
      </c>
      <c r="Z41" s="0"/>
      <c r="AA41" s="183" t="n">
        <v>9</v>
      </c>
      <c r="AB41" s="0"/>
      <c r="AC41" s="0"/>
      <c r="AD41" s="0"/>
      <c r="AE41" s="0"/>
      <c r="AF41" s="0"/>
      <c r="AG41" s="0"/>
      <c r="AH41" s="0"/>
      <c r="AO41" s="184" t="n">
        <f aca="false">AO40+1</f>
        <v>10</v>
      </c>
      <c r="AP41" s="184" t="s">
        <v>8</v>
      </c>
      <c r="AQ41" s="185" t="s">
        <v>394</v>
      </c>
      <c r="AV41" s="1" t="s">
        <v>395</v>
      </c>
      <c r="AW41" s="29" t="n">
        <f aca="false">IF(AX41="","",AW40+1)</f>
        <v>39</v>
      </c>
      <c r="AX41" s="98" t="s">
        <v>55</v>
      </c>
      <c r="AY41" s="99" t="n">
        <v>5</v>
      </c>
      <c r="AZ41" s="99" t="n">
        <v>2</v>
      </c>
      <c r="BA41" s="99" t="n">
        <v>3</v>
      </c>
      <c r="BB41" s="99" t="n">
        <v>6</v>
      </c>
      <c r="BC41" s="100" t="s">
        <v>369</v>
      </c>
      <c r="BD41" s="65" t="n">
        <v>30000</v>
      </c>
      <c r="BE41" s="33" t="s">
        <v>396</v>
      </c>
      <c r="BF41" s="33" t="n">
        <v>30</v>
      </c>
      <c r="BG41" s="33" t="n">
        <v>20</v>
      </c>
      <c r="BH41" s="33" t="n">
        <v>30</v>
      </c>
      <c r="BI41" s="33" t="n">
        <v>30</v>
      </c>
      <c r="BJ41" s="33" t="s">
        <v>75</v>
      </c>
      <c r="BK41" s="33" t="n">
        <v>16</v>
      </c>
      <c r="BL41" s="65"/>
      <c r="BM41" s="34"/>
      <c r="BN41" s="35"/>
      <c r="BO41" s="33"/>
      <c r="BP41" s="33"/>
      <c r="BQ41" s="33"/>
      <c r="BR41" s="33"/>
      <c r="BS41" s="34"/>
      <c r="BT41" s="33"/>
      <c r="BU41" s="37"/>
      <c r="BV41" s="33"/>
      <c r="BW41" s="33"/>
      <c r="BX41" s="33"/>
      <c r="BY41" s="34"/>
      <c r="GF41" s="33"/>
    </row>
    <row r="42" customFormat="false" ht="18" hidden="true" customHeight="true" outlineLevel="0" collapsed="false">
      <c r="T42" s="182" t="n">
        <f aca="false">IF(AJ12=1,0,IF(AJ12=5,50,IF(AJ12=4,40,IF(AJ12=3,30,IF(AJ12=2,30,VLOOKUP($D12,$AX:$BJ,HLOOKUP(VLOOKUP(AJ12,$AO$32:$AQ$87,2,0),$AX$1:$BJ$2,2,0),0))))))</f>
        <v>0</v>
      </c>
      <c r="U42" s="182" t="n">
        <f aca="false">IF(AK12=1,0,IF(AK12=5,50,IF(AK12=4,40,IF(AK12=3,30,IF(AK12=2,30,VLOOKUP($D12,$AX:$BJ,HLOOKUP(VLOOKUP(AK12,$AO$32:$AQ$87,2,0),$AX$1:$BJ$2,2,0),0))))))</f>
        <v>0</v>
      </c>
      <c r="V42" s="182" t="n">
        <f aca="false">IF(AL12=1,0,IF(AL12=5,50,IF(AL12=4,40,IF(AL12=3,30,IF(AL12=2,30,VLOOKUP($D12,$AX:$BJ,HLOOKUP(VLOOKUP(AL12,$AO$32:$AQ$87,2,0),$AX$1:$BJ$2,2,0),0))))))</f>
        <v>0</v>
      </c>
      <c r="W42" s="182" t="n">
        <f aca="false">IF(AM12=1,0,IF(AM12=5,50,IF(AM12=4,40,IF(AM12=3,30,IF(AM12=2,30,VLOOKUP($D12,$AX:$BJ,HLOOKUP(VLOOKUP(AM12,$AO$32:$AQ$87,2,0),$AX$1:$BJ$2,2,0),0))))))</f>
        <v>0</v>
      </c>
      <c r="X42" s="182" t="n">
        <f aca="false">IF(AN12=1,0,IF(AN12=5,50,IF(AN12=4,40,IF(AN12=3,30,IF(AN12=2,30,VLOOKUP($D12,$AX:$BJ,HLOOKUP(VLOOKUP(AN12,$AO$32:$AQ$87,2,0),$AX$1:$BJ$2,2,0),0))))))</f>
        <v>0</v>
      </c>
      <c r="Y42" s="182" t="n">
        <f aca="false">IF(AO12=1,0,IF(AO12=5,50,IF(AO12=4,40,IF(AO12=3,30,IF(AO12=2,30,VLOOKUP($D12,$AX:$BJ,HLOOKUP(VLOOKUP(AO12,$AO$32:$AQ$87,2,0),$AX$1:$BJ$2,2,0),0))))))</f>
        <v>0</v>
      </c>
      <c r="Z42" s="0"/>
      <c r="AA42" s="183" t="n">
        <v>10</v>
      </c>
      <c r="AB42" s="0"/>
      <c r="AC42" s="0"/>
      <c r="AD42" s="0"/>
      <c r="AE42" s="0"/>
      <c r="AF42" s="0"/>
      <c r="AG42" s="0"/>
      <c r="AH42" s="0"/>
      <c r="AO42" s="184" t="n">
        <f aca="false">AO41+1</f>
        <v>11</v>
      </c>
      <c r="AP42" s="184" t="s">
        <v>8</v>
      </c>
      <c r="AQ42" s="185" t="s">
        <v>397</v>
      </c>
      <c r="AV42" s="1" t="s">
        <v>398</v>
      </c>
      <c r="AW42" s="29" t="n">
        <f aca="false">IF(AX42="","",AW41+1)</f>
        <v>40</v>
      </c>
      <c r="AX42" s="98" t="s">
        <v>110</v>
      </c>
      <c r="AY42" s="99" t="n">
        <v>2</v>
      </c>
      <c r="AZ42" s="99" t="n">
        <v>6</v>
      </c>
      <c r="BA42" s="99" t="n">
        <v>1</v>
      </c>
      <c r="BB42" s="99" t="n">
        <v>10</v>
      </c>
      <c r="BC42" s="100" t="s">
        <v>399</v>
      </c>
      <c r="BD42" s="65" t="n">
        <v>120000</v>
      </c>
      <c r="BE42" s="112" t="s">
        <v>400</v>
      </c>
      <c r="BF42" s="112" t="n">
        <v>30</v>
      </c>
      <c r="BG42" s="112" t="n">
        <v>30</v>
      </c>
      <c r="BH42" s="112" t="n">
        <v>30</v>
      </c>
      <c r="BI42" s="112" t="n">
        <v>20</v>
      </c>
      <c r="BJ42" s="112" t="s">
        <v>75</v>
      </c>
      <c r="BK42" s="65" t="n">
        <v>2</v>
      </c>
      <c r="BL42" s="112"/>
      <c r="BM42" s="34"/>
      <c r="BN42" s="35"/>
      <c r="BO42" s="33"/>
      <c r="BP42" s="33"/>
      <c r="BQ42" s="33"/>
      <c r="BR42" s="33"/>
      <c r="BS42" s="34"/>
      <c r="BT42" s="33"/>
      <c r="BU42" s="37"/>
      <c r="BV42" s="33"/>
      <c r="BW42" s="33"/>
      <c r="BX42" s="33"/>
      <c r="BY42" s="34"/>
      <c r="GF42" s="112"/>
    </row>
    <row r="43" customFormat="false" ht="18" hidden="true" customHeight="true" outlineLevel="0" collapsed="false">
      <c r="T43" s="182" t="n">
        <f aca="false">IF(AJ13=1,0,IF(AJ13=5,50,IF(AJ13=4,40,IF(AJ13=3,30,IF(AJ13=2,30,VLOOKUP($D13,$AX:$BJ,HLOOKUP(VLOOKUP(AJ13,$AO$32:$AQ$87,2,0),$AX$1:$BJ$2,2,0),0))))))</f>
        <v>0</v>
      </c>
      <c r="U43" s="182" t="n">
        <f aca="false">IF(AK13=1,0,IF(AK13=5,50,IF(AK13=4,40,IF(AK13=3,30,IF(AK13=2,30,VLOOKUP($D13,$AX:$BJ,HLOOKUP(VLOOKUP(AK13,$AO$32:$AQ$87,2,0),$AX$1:$BJ$2,2,0),0))))))</f>
        <v>0</v>
      </c>
      <c r="V43" s="182" t="n">
        <f aca="false">IF(AL13=1,0,IF(AL13=5,50,IF(AL13=4,40,IF(AL13=3,30,IF(AL13=2,30,VLOOKUP($D13,$AX:$BJ,HLOOKUP(VLOOKUP(AL13,$AO$32:$AQ$87,2,0),$AX$1:$BJ$2,2,0),0))))))</f>
        <v>0</v>
      </c>
      <c r="W43" s="182" t="n">
        <f aca="false">IF(AM13=1,0,IF(AM13=5,50,IF(AM13=4,40,IF(AM13=3,30,IF(AM13=2,30,VLOOKUP($D13,$AX:$BJ,HLOOKUP(VLOOKUP(AM13,$AO$32:$AQ$87,2,0),$AX$1:$BJ$2,2,0),0))))))</f>
        <v>0</v>
      </c>
      <c r="X43" s="182" t="n">
        <f aca="false">IF(AN13=1,0,IF(AN13=5,50,IF(AN13=4,40,IF(AN13=3,30,IF(AN13=2,30,VLOOKUP($D13,$AX:$BJ,HLOOKUP(VLOOKUP(AN13,$AO$32:$AQ$87,2,0),$AX$1:$BJ$2,2,0),0))))))</f>
        <v>0</v>
      </c>
      <c r="Y43" s="182" t="n">
        <f aca="false">IF(AO13=1,0,IF(AO13=5,50,IF(AO13=4,40,IF(AO13=3,30,IF(AO13=2,30,VLOOKUP($D13,$AX:$BJ,HLOOKUP(VLOOKUP(AO13,$AO$32:$AQ$87,2,0),$AX$1:$BJ$2,2,0),0))))))</f>
        <v>0</v>
      </c>
      <c r="Z43" s="0"/>
      <c r="AA43" s="183" t="n">
        <v>11</v>
      </c>
      <c r="AB43" s="0"/>
      <c r="AC43" s="0"/>
      <c r="AD43" s="0"/>
      <c r="AE43" s="0"/>
      <c r="AF43" s="0"/>
      <c r="AG43" s="0"/>
      <c r="AH43" s="0"/>
      <c r="AO43" s="184" t="n">
        <f aca="false">AO42+1</f>
        <v>12</v>
      </c>
      <c r="AP43" s="184" t="s">
        <v>8</v>
      </c>
      <c r="AQ43" s="185" t="s">
        <v>401</v>
      </c>
      <c r="AV43" s="1" t="s">
        <v>402</v>
      </c>
      <c r="AW43" s="29" t="n">
        <f aca="false">IF(AX43="","",AW42+1)</f>
        <v>41</v>
      </c>
      <c r="AX43" s="98" t="s">
        <v>403</v>
      </c>
      <c r="AY43" s="99" t="n">
        <v>5</v>
      </c>
      <c r="AZ43" s="99" t="n">
        <v>2</v>
      </c>
      <c r="BA43" s="99" t="n">
        <v>3</v>
      </c>
      <c r="BB43" s="99" t="n">
        <v>6</v>
      </c>
      <c r="BC43" s="100" t="s">
        <v>392</v>
      </c>
      <c r="BD43" s="65" t="n">
        <v>30000</v>
      </c>
      <c r="BE43" s="112" t="s">
        <v>404</v>
      </c>
      <c r="BF43" s="112" t="s">
        <v>75</v>
      </c>
      <c r="BG43" s="112" t="s">
        <v>75</v>
      </c>
      <c r="BH43" s="112" t="s">
        <v>75</v>
      </c>
      <c r="BI43" s="112" t="s">
        <v>75</v>
      </c>
      <c r="BJ43" s="112" t="s">
        <v>75</v>
      </c>
      <c r="BK43" s="112" t="n">
        <v>11</v>
      </c>
      <c r="BL43" s="33"/>
      <c r="BM43" s="34"/>
      <c r="BN43" s="35"/>
      <c r="BO43" s="33"/>
      <c r="BP43" s="33"/>
      <c r="BQ43" s="33"/>
      <c r="BR43" s="33"/>
      <c r="BS43" s="34"/>
      <c r="BT43" s="33"/>
      <c r="BU43" s="37"/>
      <c r="BV43" s="33"/>
      <c r="BW43" s="33"/>
      <c r="BX43" s="33"/>
      <c r="BY43" s="34"/>
      <c r="GF43" s="33"/>
    </row>
    <row r="44" customFormat="false" ht="18" hidden="true" customHeight="true" outlineLevel="0" collapsed="false">
      <c r="T44" s="182" t="n">
        <f aca="false">IF(AJ14=1,0,IF(AJ14=5,50,IF(AJ14=4,40,IF(AJ14=3,30,IF(AJ14=2,30,VLOOKUP($D14,$AX:$BJ,HLOOKUP(VLOOKUP(AJ14,$AO$32:$AQ$87,2,0),$AX$1:$BJ$2,2,0),0))))))</f>
        <v>0</v>
      </c>
      <c r="U44" s="182" t="n">
        <f aca="false">IF(AK14=1,0,IF(AK14=5,50,IF(AK14=4,40,IF(AK14=3,30,IF(AK14=2,30,VLOOKUP($D14,$AX:$BJ,HLOOKUP(VLOOKUP(AK14,$AO$32:$AQ$87,2,0),$AX$1:$BJ$2,2,0),0))))))</f>
        <v>0</v>
      </c>
      <c r="V44" s="182" t="n">
        <f aca="false">IF(AL14=1,0,IF(AL14=5,50,IF(AL14=4,40,IF(AL14=3,30,IF(AL14=2,30,VLOOKUP($D14,$AX:$BJ,HLOOKUP(VLOOKUP(AL14,$AO$32:$AQ$87,2,0),$AX$1:$BJ$2,2,0),0))))))</f>
        <v>0</v>
      </c>
      <c r="W44" s="182" t="n">
        <f aca="false">IF(AM14=1,0,IF(AM14=5,50,IF(AM14=4,40,IF(AM14=3,30,IF(AM14=2,30,VLOOKUP($D14,$AX:$BJ,HLOOKUP(VLOOKUP(AM14,$AO$32:$AQ$87,2,0),$AX$1:$BJ$2,2,0),0))))))</f>
        <v>0</v>
      </c>
      <c r="X44" s="182" t="n">
        <f aca="false">IF(AN14=1,0,IF(AN14=5,50,IF(AN14=4,40,IF(AN14=3,30,IF(AN14=2,30,VLOOKUP($D14,$AX:$BJ,HLOOKUP(VLOOKUP(AN14,$AO$32:$AQ$87,2,0),$AX$1:$BJ$2,2,0),0))))))</f>
        <v>0</v>
      </c>
      <c r="Y44" s="182" t="n">
        <f aca="false">IF(AO14=1,0,IF(AO14=5,50,IF(AO14=4,40,IF(AO14=3,30,IF(AO14=2,30,VLOOKUP($D14,$AX:$BJ,HLOOKUP(VLOOKUP(AO14,$AO$32:$AQ$87,2,0),$AX$1:$BJ$2,2,0),0))))))</f>
        <v>0</v>
      </c>
      <c r="Z44" s="0"/>
      <c r="AA44" s="183" t="n">
        <v>12</v>
      </c>
      <c r="AB44" s="0"/>
      <c r="AC44" s="0"/>
      <c r="AD44" s="0"/>
      <c r="AE44" s="0"/>
      <c r="AF44" s="0"/>
      <c r="AG44" s="0"/>
      <c r="AH44" s="0"/>
      <c r="AO44" s="184" t="n">
        <f aca="false">AO43+1</f>
        <v>13</v>
      </c>
      <c r="AP44" s="184" t="s">
        <v>8</v>
      </c>
      <c r="AQ44" s="185" t="s">
        <v>405</v>
      </c>
      <c r="AV44" s="1" t="s">
        <v>406</v>
      </c>
      <c r="AW44" s="29" t="n">
        <f aca="false">IF(AX44="","",AW43+1)</f>
        <v>42</v>
      </c>
      <c r="AX44" s="30" t="s">
        <v>83</v>
      </c>
      <c r="AY44" s="31" t="n">
        <v>6</v>
      </c>
      <c r="AZ44" s="31" t="n">
        <v>3</v>
      </c>
      <c r="BA44" s="31" t="n">
        <v>4</v>
      </c>
      <c r="BB44" s="31" t="n">
        <v>8</v>
      </c>
      <c r="BC44" s="32"/>
      <c r="BD44" s="33" t="n">
        <v>70000</v>
      </c>
      <c r="BE44" s="33" t="s">
        <v>407</v>
      </c>
      <c r="BF44" s="33" t="n">
        <v>20</v>
      </c>
      <c r="BG44" s="33" t="n">
        <v>20</v>
      </c>
      <c r="BH44" s="33" t="n">
        <v>30</v>
      </c>
      <c r="BI44" s="33" t="n">
        <v>30</v>
      </c>
      <c r="BJ44" s="33" t="s">
        <v>75</v>
      </c>
      <c r="BK44" s="33" t="n">
        <v>16</v>
      </c>
      <c r="BL44" s="33"/>
      <c r="BM44" s="34"/>
      <c r="BN44" s="35"/>
      <c r="BO44" s="33"/>
      <c r="BP44" s="33"/>
      <c r="BQ44" s="33"/>
      <c r="BR44" s="33"/>
      <c r="BS44" s="34"/>
      <c r="BT44" s="33"/>
      <c r="BU44" s="37"/>
      <c r="BV44" s="33"/>
      <c r="BW44" s="33"/>
      <c r="BX44" s="33"/>
      <c r="BY44" s="34"/>
      <c r="GF44" s="33"/>
    </row>
    <row r="45" customFormat="false" ht="18" hidden="true" customHeight="true" outlineLevel="0" collapsed="false">
      <c r="T45" s="182" t="n">
        <f aca="false">IF(AJ15=1,0,IF(AJ15=5,50,IF(AJ15=4,40,IF(AJ15=3,30,IF(AJ15=2,30,VLOOKUP($D15,$AX:$BJ,HLOOKUP(VLOOKUP(AJ15,$AO$32:$AQ$87,2,0),$AX$1:$BJ$2,2,0),0))))))</f>
        <v>0</v>
      </c>
      <c r="U45" s="182" t="n">
        <f aca="false">IF(AK15=1,0,IF(AK15=5,50,IF(AK15=4,40,IF(AK15=3,30,IF(AK15=2,30,VLOOKUP($D15,$AX:$BJ,HLOOKUP(VLOOKUP(AK15,$AO$32:$AQ$87,2,0),$AX$1:$BJ$2,2,0),0))))))</f>
        <v>0</v>
      </c>
      <c r="V45" s="182" t="n">
        <f aca="false">IF(AL15=1,0,IF(AL15=5,50,IF(AL15=4,40,IF(AL15=3,30,IF(AL15=2,30,VLOOKUP($D15,$AX:$BJ,HLOOKUP(VLOOKUP(AL15,$AO$32:$AQ$87,2,0),$AX$1:$BJ$2,2,0),0))))))</f>
        <v>0</v>
      </c>
      <c r="W45" s="182" t="n">
        <f aca="false">IF(AM15=1,0,IF(AM15=5,50,IF(AM15=4,40,IF(AM15=3,30,IF(AM15=2,30,VLOOKUP($D15,$AX:$BJ,HLOOKUP(VLOOKUP(AM15,$AO$32:$AQ$87,2,0),$AX$1:$BJ$2,2,0),0))))))</f>
        <v>0</v>
      </c>
      <c r="X45" s="182" t="n">
        <f aca="false">IF(AN15=1,0,IF(AN15=5,50,IF(AN15=4,40,IF(AN15=3,30,IF(AN15=2,30,VLOOKUP($D15,$AX:$BJ,HLOOKUP(VLOOKUP(AN15,$AO$32:$AQ$87,2,0),$AX$1:$BJ$2,2,0),0))))))</f>
        <v>0</v>
      </c>
      <c r="Y45" s="182" t="n">
        <f aca="false">IF(AO15=1,0,IF(AO15=5,50,IF(AO15=4,40,IF(AO15=3,30,IF(AO15=2,30,VLOOKUP($D15,$AX:$BJ,HLOOKUP(VLOOKUP(AO15,$AO$32:$AQ$87,2,0),$AX$1:$BJ$2,2,0),0))))))</f>
        <v>0</v>
      </c>
      <c r="Z45" s="186"/>
      <c r="AA45" s="187" t="n">
        <v>13</v>
      </c>
      <c r="AB45" s="188"/>
      <c r="AC45" s="188"/>
      <c r="AD45" s="188"/>
      <c r="AE45" s="188"/>
      <c r="AF45" s="188"/>
      <c r="AG45" s="188"/>
      <c r="AH45" s="188"/>
      <c r="AO45" s="184" t="n">
        <f aca="false">AO44+1</f>
        <v>14</v>
      </c>
      <c r="AP45" s="184" t="s">
        <v>8</v>
      </c>
      <c r="AQ45" s="185" t="s">
        <v>408</v>
      </c>
      <c r="AV45" s="1" t="s">
        <v>409</v>
      </c>
      <c r="AW45" s="29" t="n">
        <f aca="false">IF(AX45="","",AW44+1)</f>
        <v>43</v>
      </c>
      <c r="AX45" s="30" t="s">
        <v>111</v>
      </c>
      <c r="AY45" s="31" t="n">
        <v>6</v>
      </c>
      <c r="AZ45" s="31" t="n">
        <v>3</v>
      </c>
      <c r="BA45" s="31" t="n">
        <v>4</v>
      </c>
      <c r="BB45" s="31" t="n">
        <v>8</v>
      </c>
      <c r="BC45" s="32" t="s">
        <v>410</v>
      </c>
      <c r="BD45" s="33" t="n">
        <v>90000</v>
      </c>
      <c r="BE45" s="33" t="s">
        <v>411</v>
      </c>
      <c r="BF45" s="33" t="n">
        <v>20</v>
      </c>
      <c r="BG45" s="33" t="n">
        <v>20</v>
      </c>
      <c r="BH45" s="33" t="n">
        <v>20</v>
      </c>
      <c r="BI45" s="33" t="n">
        <v>30</v>
      </c>
      <c r="BJ45" s="33" t="s">
        <v>75</v>
      </c>
      <c r="BK45" s="33" t="n">
        <v>2</v>
      </c>
      <c r="BL45" s="33"/>
      <c r="BN45" s="35"/>
      <c r="BO45" s="33"/>
      <c r="BP45" s="33"/>
      <c r="BR45" s="65"/>
      <c r="BS45" s="189"/>
      <c r="BT45" s="65"/>
      <c r="BU45" s="190"/>
      <c r="BV45" s="65"/>
      <c r="BW45" s="65"/>
      <c r="BX45" s="65"/>
      <c r="BY45" s="189"/>
      <c r="GF45" s="33"/>
    </row>
    <row r="46" customFormat="false" ht="18" hidden="true" customHeight="true" outlineLevel="0" collapsed="false">
      <c r="T46" s="182" t="n">
        <f aca="false">IF(AJ16=1,0,IF(AJ16=5,50,IF(AJ16=4,40,IF(AJ16=3,30,IF(AJ16=2,30,VLOOKUP($D16,$AX:$BJ,HLOOKUP(VLOOKUP(AJ16,$AO$32:$AQ$87,2,0),$AX$1:$BJ$2,2,0),0))))))</f>
        <v>0</v>
      </c>
      <c r="U46" s="182" t="n">
        <f aca="false">IF(AK16=1,0,IF(AK16=5,50,IF(AK16=4,40,IF(AK16=3,30,IF(AK16=2,30,VLOOKUP($D16,$AX:$BJ,HLOOKUP(VLOOKUP(AK16,$AO$32:$AQ$87,2,0),$AX$1:$BJ$2,2,0),0))))))</f>
        <v>0</v>
      </c>
      <c r="V46" s="182" t="n">
        <f aca="false">IF(AL16=1,0,IF(AL16=5,50,IF(AL16=4,40,IF(AL16=3,30,IF(AL16=2,30,VLOOKUP($D16,$AX:$BJ,HLOOKUP(VLOOKUP(AL16,$AO$32:$AQ$87,2,0),$AX$1:$BJ$2,2,0),0))))))</f>
        <v>0</v>
      </c>
      <c r="W46" s="182" t="n">
        <f aca="false">IF(AM16=1,0,IF(AM16=5,50,IF(AM16=4,40,IF(AM16=3,30,IF(AM16=2,30,VLOOKUP($D16,$AX:$BJ,HLOOKUP(VLOOKUP(AM16,$AO$32:$AQ$87,2,0),$AX$1:$BJ$2,2,0),0))))))</f>
        <v>0</v>
      </c>
      <c r="X46" s="182" t="n">
        <f aca="false">IF(AN16=1,0,IF(AN16=5,50,IF(AN16=4,40,IF(AN16=3,30,IF(AN16=2,30,VLOOKUP($D16,$AX:$BJ,HLOOKUP(VLOOKUP(AN16,$AO$32:$AQ$87,2,0),$AX$1:$BJ$2,2,0),0))))))</f>
        <v>0</v>
      </c>
      <c r="Y46" s="182" t="n">
        <f aca="false">IF(AO16=1,0,IF(AO16=5,50,IF(AO16=4,40,IF(AO16=3,30,IF(AO16=2,30,VLOOKUP($D16,$AX:$BJ,HLOOKUP(VLOOKUP(AO16,$AO$32:$AQ$87,2,0),$AX$1:$BJ$2,2,0),0))))))</f>
        <v>0</v>
      </c>
      <c r="AA46" s="183" t="n">
        <v>14</v>
      </c>
      <c r="AO46" s="184" t="n">
        <f aca="false">AO45+1</f>
        <v>15</v>
      </c>
      <c r="AP46" s="184" t="s">
        <v>8</v>
      </c>
      <c r="AQ46" s="185" t="s">
        <v>412</v>
      </c>
      <c r="AV46" s="1" t="s">
        <v>304</v>
      </c>
      <c r="AW46" s="29" t="n">
        <f aca="false">IF(AX46="","",AW45+1)</f>
        <v>44</v>
      </c>
      <c r="AX46" s="30" t="s">
        <v>137</v>
      </c>
      <c r="AY46" s="31" t="n">
        <v>8</v>
      </c>
      <c r="AZ46" s="31" t="n">
        <v>3</v>
      </c>
      <c r="BA46" s="31" t="n">
        <v>4</v>
      </c>
      <c r="BB46" s="31" t="n">
        <v>7</v>
      </c>
      <c r="BC46" s="32" t="s">
        <v>413</v>
      </c>
      <c r="BD46" s="33" t="n">
        <v>90000</v>
      </c>
      <c r="BE46" s="33" t="s">
        <v>414</v>
      </c>
      <c r="BF46" s="33" t="n">
        <v>20</v>
      </c>
      <c r="BG46" s="33" t="n">
        <v>20</v>
      </c>
      <c r="BH46" s="33" t="n">
        <v>30</v>
      </c>
      <c r="BI46" s="33" t="n">
        <v>30</v>
      </c>
      <c r="BJ46" s="33" t="s">
        <v>75</v>
      </c>
      <c r="BK46" s="33" t="n">
        <v>4</v>
      </c>
      <c r="BL46" s="33"/>
      <c r="BR46" s="65"/>
      <c r="BS46" s="189"/>
      <c r="BT46" s="65"/>
      <c r="BU46" s="190"/>
      <c r="BV46" s="65"/>
      <c r="BW46" s="65"/>
      <c r="BX46" s="65"/>
      <c r="BY46" s="189"/>
      <c r="GF46" s="33"/>
    </row>
    <row r="47" customFormat="false" ht="18" hidden="true" customHeight="true" outlineLevel="0" collapsed="false">
      <c r="T47" s="182" t="n">
        <f aca="false">IF(AJ17=1,0,IF(AJ17=5,50,IF(AJ17=4,40,IF(AJ17=3,30,IF(AJ17=2,30,VLOOKUP($D17,$AX:$BJ,HLOOKUP(VLOOKUP(AJ17,$AO$32:$AQ$87,2,0),$AX$1:$BJ$2,2,0),0))))))</f>
        <v>0</v>
      </c>
      <c r="U47" s="182" t="n">
        <f aca="false">IF(AK17=1,0,IF(AK17=5,50,IF(AK17=4,40,IF(AK17=3,30,IF(AK17=2,30,VLOOKUP($D17,$AX:$BJ,HLOOKUP(VLOOKUP(AK17,$AO$32:$AQ$87,2,0),$AX$1:$BJ$2,2,0),0))))))</f>
        <v>0</v>
      </c>
      <c r="V47" s="182" t="n">
        <f aca="false">IF(AL17=1,0,IF(AL17=5,50,IF(AL17=4,40,IF(AL17=3,30,IF(AL17=2,30,VLOOKUP($D17,$AX:$BJ,HLOOKUP(VLOOKUP(AL17,$AO$32:$AQ$87,2,0),$AX$1:$BJ$2,2,0),0))))))</f>
        <v>0</v>
      </c>
      <c r="W47" s="182" t="n">
        <f aca="false">IF(AM17=1,0,IF(AM17=5,50,IF(AM17=4,40,IF(AM17=3,30,IF(AM17=2,30,VLOOKUP($D17,$AX:$BJ,HLOOKUP(VLOOKUP(AM17,$AO$32:$AQ$87,2,0),$AX$1:$BJ$2,2,0),0))))))</f>
        <v>0</v>
      </c>
      <c r="X47" s="182" t="n">
        <f aca="false">IF(AN17=1,0,IF(AN17=5,50,IF(AN17=4,40,IF(AN17=3,30,IF(AN17=2,30,VLOOKUP($D17,$AX:$BJ,HLOOKUP(VLOOKUP(AN17,$AO$32:$AQ$87,2,0),$AX$1:$BJ$2,2,0),0))))))</f>
        <v>0</v>
      </c>
      <c r="Y47" s="182" t="n">
        <f aca="false">IF(AO17=1,0,IF(AO17=5,50,IF(AO17=4,40,IF(AO17=3,30,IF(AO17=2,30,VLOOKUP($D17,$AX:$BJ,HLOOKUP(VLOOKUP(AO17,$AO$32:$AQ$87,2,0),$AX$1:$BJ$2,2,0),0))))))</f>
        <v>0</v>
      </c>
      <c r="AA47" s="183" t="n">
        <v>15</v>
      </c>
      <c r="AO47" s="184" t="n">
        <f aca="false">AO46+1</f>
        <v>16</v>
      </c>
      <c r="AP47" s="184" t="s">
        <v>8</v>
      </c>
      <c r="AQ47" s="185" t="s">
        <v>415</v>
      </c>
      <c r="AV47" s="1" t="s">
        <v>416</v>
      </c>
      <c r="AW47" s="29" t="n">
        <f aca="false">IF(AX47="","",AW46+1)</f>
        <v>45</v>
      </c>
      <c r="AX47" s="30" t="s">
        <v>165</v>
      </c>
      <c r="AY47" s="31" t="n">
        <v>7</v>
      </c>
      <c r="AZ47" s="31" t="n">
        <v>3</v>
      </c>
      <c r="BA47" s="31" t="n">
        <v>4</v>
      </c>
      <c r="BB47" s="31" t="n">
        <v>8</v>
      </c>
      <c r="BC47" s="32" t="s">
        <v>321</v>
      </c>
      <c r="BD47" s="33" t="n">
        <v>100000</v>
      </c>
      <c r="BE47" s="33" t="s">
        <v>417</v>
      </c>
      <c r="BF47" s="33" t="n">
        <v>20</v>
      </c>
      <c r="BG47" s="33" t="n">
        <v>20</v>
      </c>
      <c r="BH47" s="33" t="n">
        <v>30</v>
      </c>
      <c r="BI47" s="33" t="n">
        <v>30</v>
      </c>
      <c r="BJ47" s="33" t="s">
        <v>75</v>
      </c>
      <c r="BK47" s="33" t="n">
        <v>2</v>
      </c>
      <c r="BL47" s="112"/>
      <c r="BR47" s="65"/>
      <c r="BS47" s="189"/>
      <c r="BT47" s="65"/>
      <c r="BU47" s="190"/>
      <c r="BV47" s="65"/>
      <c r="BW47" s="65"/>
      <c r="BX47" s="65"/>
      <c r="BY47" s="189"/>
      <c r="GF47" s="112"/>
    </row>
    <row r="48" customFormat="false" ht="18" hidden="true" customHeight="true" outlineLevel="0" collapsed="false">
      <c r="T48" s="182" t="n">
        <f aca="false">IF(AJ18=1,0,IF(AJ18=5,50,IF(AJ18=4,40,IF(AJ18=3,30,IF(AJ18=2,30,VLOOKUP($D18,$AX:$BJ,HLOOKUP(VLOOKUP(AJ18,$AO$32:$AQ$87,2,0),$AX$1:$BJ$2,2,0),0))))))</f>
        <v>0</v>
      </c>
      <c r="U48" s="182" t="n">
        <f aca="false">IF(AK18=1,0,IF(AK18=5,50,IF(AK18=4,40,IF(AK18=3,30,IF(AK18=2,30,VLOOKUP($D18,$AX:$BJ,HLOOKUP(VLOOKUP(AK18,$AO$32:$AQ$87,2,0),$AX$1:$BJ$2,2,0),0))))))</f>
        <v>0</v>
      </c>
      <c r="V48" s="182" t="n">
        <f aca="false">IF(AL18=1,0,IF(AL18=5,50,IF(AL18=4,40,IF(AL18=3,30,IF(AL18=2,30,VLOOKUP($D18,$AX:$BJ,HLOOKUP(VLOOKUP(AL18,$AO$32:$AQ$87,2,0),$AX$1:$BJ$2,2,0),0))))))</f>
        <v>0</v>
      </c>
      <c r="W48" s="182" t="n">
        <f aca="false">IF(AM18=1,0,IF(AM18=5,50,IF(AM18=4,40,IF(AM18=3,30,IF(AM18=2,30,VLOOKUP($D18,$AX:$BJ,HLOOKUP(VLOOKUP(AM18,$AO$32:$AQ$87,2,0),$AX$1:$BJ$2,2,0),0))))))</f>
        <v>0</v>
      </c>
      <c r="X48" s="182" t="n">
        <f aca="false">IF(AN18=1,0,IF(AN18=5,50,IF(AN18=4,40,IF(AN18=3,30,IF(AN18=2,30,VLOOKUP($D18,$AX:$BJ,HLOOKUP(VLOOKUP(AN18,$AO$32:$AQ$87,2,0),$AX$1:$BJ$2,2,0),0))))))</f>
        <v>0</v>
      </c>
      <c r="Y48" s="182" t="n">
        <f aca="false">IF(AO18=1,0,IF(AO18=5,50,IF(AO18=4,40,IF(AO18=3,30,IF(AO18=2,30,VLOOKUP($D18,$AX:$BJ,HLOOKUP(VLOOKUP(AO18,$AO$32:$AQ$87,2,0),$AX$1:$BJ$2,2,0),0))))))</f>
        <v>0</v>
      </c>
      <c r="AA48" s="183" t="n">
        <v>16</v>
      </c>
      <c r="AO48" s="184" t="n">
        <f aca="false">AO47+1</f>
        <v>17</v>
      </c>
      <c r="AP48" s="184" t="s">
        <v>8</v>
      </c>
      <c r="AQ48" s="185" t="s">
        <v>418</v>
      </c>
      <c r="AV48" s="1" t="s">
        <v>419</v>
      </c>
      <c r="AW48" s="29" t="n">
        <f aca="false">IF(AX48="","",AW47+1)</f>
        <v>46</v>
      </c>
      <c r="AX48" s="98" t="s">
        <v>420</v>
      </c>
      <c r="AY48" s="99" t="n">
        <v>6</v>
      </c>
      <c r="AZ48" s="99" t="n">
        <v>3</v>
      </c>
      <c r="BA48" s="99" t="n">
        <v>4</v>
      </c>
      <c r="BB48" s="99" t="n">
        <v>8</v>
      </c>
      <c r="BC48" s="100" t="s">
        <v>304</v>
      </c>
      <c r="BD48" s="65" t="n">
        <v>70000</v>
      </c>
      <c r="BE48" s="112" t="s">
        <v>421</v>
      </c>
      <c r="BF48" s="112" t="s">
        <v>75</v>
      </c>
      <c r="BG48" s="112" t="s">
        <v>75</v>
      </c>
      <c r="BH48" s="112" t="s">
        <v>75</v>
      </c>
      <c r="BI48" s="112" t="s">
        <v>75</v>
      </c>
      <c r="BJ48" s="112" t="s">
        <v>75</v>
      </c>
      <c r="BK48" s="112" t="n">
        <v>11</v>
      </c>
      <c r="BL48" s="33"/>
      <c r="BR48" s="65"/>
      <c r="BS48" s="189"/>
      <c r="BT48" s="65"/>
      <c r="BU48" s="190"/>
      <c r="BV48" s="65"/>
      <c r="BW48" s="65"/>
      <c r="BX48" s="65"/>
      <c r="BY48" s="189"/>
      <c r="GF48" s="33"/>
    </row>
    <row r="49" customFormat="false" ht="18" hidden="true" customHeight="true" outlineLevel="0" collapsed="false">
      <c r="AO49" s="184" t="n">
        <f aca="false">AO48+1</f>
        <v>18</v>
      </c>
      <c r="AP49" s="184" t="s">
        <v>8</v>
      </c>
      <c r="AQ49" s="185" t="s">
        <v>422</v>
      </c>
      <c r="AV49" s="1" t="s">
        <v>423</v>
      </c>
      <c r="AW49" s="29" t="n">
        <f aca="false">IF(AX49="","",AW48+1)</f>
        <v>47</v>
      </c>
      <c r="AX49" s="30" t="s">
        <v>84</v>
      </c>
      <c r="AY49" s="31" t="n">
        <v>6</v>
      </c>
      <c r="AZ49" s="31" t="n">
        <v>3</v>
      </c>
      <c r="BA49" s="31" t="n">
        <v>3</v>
      </c>
      <c r="BB49" s="31" t="n">
        <v>8</v>
      </c>
      <c r="BC49" s="0"/>
      <c r="BD49" s="65" t="n">
        <v>50000</v>
      </c>
      <c r="BE49" s="33" t="s">
        <v>424</v>
      </c>
      <c r="BF49" s="33" t="n">
        <v>20</v>
      </c>
      <c r="BG49" s="33" t="n">
        <v>30</v>
      </c>
      <c r="BH49" s="33" t="n">
        <v>30</v>
      </c>
      <c r="BI49" s="33" t="n">
        <v>30</v>
      </c>
      <c r="BJ49" s="33" t="s">
        <v>75</v>
      </c>
      <c r="BK49" s="33" t="n">
        <v>16</v>
      </c>
      <c r="BL49" s="33"/>
      <c r="BR49" s="65"/>
      <c r="BS49" s="189"/>
      <c r="BT49" s="65"/>
      <c r="BU49" s="190"/>
      <c r="BV49" s="65"/>
      <c r="BW49" s="65"/>
      <c r="BX49" s="65"/>
      <c r="BY49" s="189"/>
      <c r="GF49" s="33"/>
    </row>
    <row r="50" customFormat="false" ht="18" hidden="true" customHeight="true" outlineLevel="0" collapsed="false">
      <c r="AO50" s="184" t="n">
        <f aca="false">AO49+1</f>
        <v>19</v>
      </c>
      <c r="AP50" s="184" t="s">
        <v>8</v>
      </c>
      <c r="AQ50" s="185" t="s">
        <v>425</v>
      </c>
      <c r="AV50" s="1" t="s">
        <v>426</v>
      </c>
      <c r="AW50" s="29" t="n">
        <f aca="false">IF(AX50="","",AW49+1)</f>
        <v>48</v>
      </c>
      <c r="AX50" s="30" t="s">
        <v>112</v>
      </c>
      <c r="AY50" s="31" t="n">
        <v>8</v>
      </c>
      <c r="AZ50" s="31" t="n">
        <v>2</v>
      </c>
      <c r="BA50" s="31" t="n">
        <v>3</v>
      </c>
      <c r="BB50" s="31" t="n">
        <v>7</v>
      </c>
      <c r="BC50" s="32" t="s">
        <v>427</v>
      </c>
      <c r="BD50" s="65" t="n">
        <v>70000</v>
      </c>
      <c r="BE50" s="33" t="s">
        <v>428</v>
      </c>
      <c r="BF50" s="33" t="n">
        <v>20</v>
      </c>
      <c r="BG50" s="33" t="n">
        <v>20</v>
      </c>
      <c r="BH50" s="33" t="n">
        <v>30</v>
      </c>
      <c r="BI50" s="33" t="n">
        <v>30</v>
      </c>
      <c r="BJ50" s="33" t="s">
        <v>75</v>
      </c>
      <c r="BK50" s="33" t="n">
        <v>4</v>
      </c>
      <c r="BL50" s="33"/>
      <c r="BR50" s="65"/>
      <c r="BS50" s="189"/>
      <c r="BT50" s="65"/>
      <c r="BU50" s="190"/>
      <c r="BV50" s="65"/>
      <c r="BW50" s="65"/>
      <c r="BX50" s="65"/>
      <c r="BY50" s="189"/>
      <c r="GF50" s="33"/>
    </row>
    <row r="51" customFormat="false" ht="18" hidden="true" customHeight="true" outlineLevel="0" collapsed="false">
      <c r="AO51" s="184" t="n">
        <f aca="false">AO50+1</f>
        <v>20</v>
      </c>
      <c r="AP51" s="184" t="s">
        <v>9</v>
      </c>
      <c r="AQ51" s="185" t="s">
        <v>413</v>
      </c>
      <c r="AV51" s="1" t="s">
        <v>429</v>
      </c>
      <c r="AW51" s="29" t="n">
        <f aca="false">IF(AX51="","",AW50+1)</f>
        <v>49</v>
      </c>
      <c r="AX51" s="30" t="s">
        <v>138</v>
      </c>
      <c r="AY51" s="31" t="n">
        <v>6</v>
      </c>
      <c r="AZ51" s="31" t="n">
        <v>3</v>
      </c>
      <c r="BA51" s="31" t="n">
        <v>3</v>
      </c>
      <c r="BB51" s="31" t="n">
        <v>8</v>
      </c>
      <c r="BC51" s="32" t="s">
        <v>430</v>
      </c>
      <c r="BD51" s="65" t="n">
        <v>70000</v>
      </c>
      <c r="BE51" s="33" t="s">
        <v>431</v>
      </c>
      <c r="BF51" s="33" t="n">
        <v>20</v>
      </c>
      <c r="BG51" s="33" t="n">
        <v>30</v>
      </c>
      <c r="BH51" s="33" t="n">
        <v>20</v>
      </c>
      <c r="BI51" s="33" t="n">
        <v>30</v>
      </c>
      <c r="BJ51" s="33" t="s">
        <v>75</v>
      </c>
      <c r="BK51" s="33" t="n">
        <v>2</v>
      </c>
      <c r="BL51" s="33"/>
      <c r="BR51" s="65"/>
      <c r="BS51" s="189"/>
      <c r="BT51" s="65"/>
      <c r="BU51" s="190"/>
      <c r="BV51" s="65"/>
      <c r="BW51" s="65"/>
      <c r="BX51" s="65"/>
      <c r="BY51" s="189"/>
      <c r="GF51" s="33"/>
    </row>
    <row r="52" customFormat="false" ht="18" hidden="true" customHeight="true" outlineLevel="0" collapsed="false">
      <c r="AO52" s="184" t="n">
        <f aca="false">AO51+1</f>
        <v>21</v>
      </c>
      <c r="AP52" s="184" t="s">
        <v>9</v>
      </c>
      <c r="AQ52" s="185" t="s">
        <v>432</v>
      </c>
      <c r="AV52" s="1" t="s">
        <v>433</v>
      </c>
      <c r="AW52" s="29" t="n">
        <f aca="false">IF(AX52="","",AW51+1)</f>
        <v>50</v>
      </c>
      <c r="AX52" s="30" t="s">
        <v>166</v>
      </c>
      <c r="AY52" s="99" t="n">
        <v>7</v>
      </c>
      <c r="AZ52" s="99" t="n">
        <v>3</v>
      </c>
      <c r="BA52" s="99" t="n">
        <v>3</v>
      </c>
      <c r="BB52" s="99" t="n">
        <v>8</v>
      </c>
      <c r="BC52" s="32" t="s">
        <v>434</v>
      </c>
      <c r="BD52" s="65" t="n">
        <v>90000</v>
      </c>
      <c r="BE52" s="33" t="s">
        <v>435</v>
      </c>
      <c r="BF52" s="33" t="n">
        <v>20</v>
      </c>
      <c r="BG52" s="33" t="n">
        <v>30</v>
      </c>
      <c r="BH52" s="33" t="n">
        <v>30</v>
      </c>
      <c r="BI52" s="33" t="n">
        <v>20</v>
      </c>
      <c r="BJ52" s="33" t="s">
        <v>75</v>
      </c>
      <c r="BK52" s="33" t="n">
        <v>4</v>
      </c>
      <c r="BL52" s="65"/>
      <c r="BR52" s="65"/>
      <c r="BS52" s="189"/>
      <c r="BT52" s="65"/>
      <c r="BU52" s="190"/>
      <c r="BV52" s="65"/>
      <c r="BW52" s="65"/>
      <c r="BX52" s="65"/>
      <c r="BY52" s="189"/>
      <c r="GF52" s="33"/>
    </row>
    <row r="53" customFormat="false" ht="18" hidden="true" customHeight="true" outlineLevel="0" collapsed="false">
      <c r="AO53" s="184" t="n">
        <f aca="false">AO52+1</f>
        <v>22</v>
      </c>
      <c r="AP53" s="184" t="s">
        <v>9</v>
      </c>
      <c r="AQ53" s="185" t="s">
        <v>436</v>
      </c>
      <c r="AV53" s="1" t="s">
        <v>437</v>
      </c>
      <c r="AW53" s="29" t="n">
        <f aca="false">IF(AX53="","",AW52+1)</f>
        <v>51</v>
      </c>
      <c r="AX53" s="98" t="s">
        <v>63</v>
      </c>
      <c r="AY53" s="99" t="n">
        <v>5</v>
      </c>
      <c r="AZ53" s="99" t="n">
        <v>5</v>
      </c>
      <c r="BA53" s="99" t="n">
        <v>2</v>
      </c>
      <c r="BB53" s="99" t="n">
        <v>9</v>
      </c>
      <c r="BC53" s="100" t="s">
        <v>438</v>
      </c>
      <c r="BD53" s="65" t="n">
        <v>140000</v>
      </c>
      <c r="BE53" s="112" t="s">
        <v>439</v>
      </c>
      <c r="BF53" s="112" t="n">
        <v>30</v>
      </c>
      <c r="BG53" s="112" t="n">
        <v>30</v>
      </c>
      <c r="BH53" s="112" t="n">
        <v>30</v>
      </c>
      <c r="BI53" s="112" t="n">
        <v>20</v>
      </c>
      <c r="BJ53" s="112" t="s">
        <v>75</v>
      </c>
      <c r="BK53" s="65" t="n">
        <v>1</v>
      </c>
      <c r="BL53" s="112"/>
      <c r="BR53" s="65"/>
      <c r="BS53" s="189"/>
      <c r="BT53" s="65"/>
      <c r="BU53" s="190"/>
      <c r="BV53" s="65"/>
      <c r="BW53" s="65"/>
      <c r="BX53" s="65"/>
      <c r="BY53" s="189"/>
      <c r="GF53" s="112"/>
    </row>
    <row r="54" customFormat="false" ht="18" hidden="true" customHeight="true" outlineLevel="0" collapsed="false">
      <c r="AO54" s="184" t="n">
        <f aca="false">AO53+1</f>
        <v>23</v>
      </c>
      <c r="AP54" s="184" t="s">
        <v>9</v>
      </c>
      <c r="AQ54" s="185" t="s">
        <v>73</v>
      </c>
      <c r="AV54" s="1" t="s">
        <v>440</v>
      </c>
      <c r="AW54" s="29" t="n">
        <f aca="false">IF(AX54="","",AW53+1)</f>
        <v>52</v>
      </c>
      <c r="AX54" s="98" t="s">
        <v>441</v>
      </c>
      <c r="AY54" s="99" t="n">
        <v>6</v>
      </c>
      <c r="AZ54" s="99" t="n">
        <v>3</v>
      </c>
      <c r="BA54" s="99" t="n">
        <v>3</v>
      </c>
      <c r="BB54" s="99" t="n">
        <v>8</v>
      </c>
      <c r="BC54" s="100" t="s">
        <v>304</v>
      </c>
      <c r="BD54" s="65" t="n">
        <v>50000</v>
      </c>
      <c r="BE54" s="112" t="s">
        <v>442</v>
      </c>
      <c r="BF54" s="112" t="s">
        <v>75</v>
      </c>
      <c r="BG54" s="112" t="s">
        <v>75</v>
      </c>
      <c r="BH54" s="112" t="s">
        <v>75</v>
      </c>
      <c r="BI54" s="112" t="s">
        <v>75</v>
      </c>
      <c r="BJ54" s="112" t="s">
        <v>75</v>
      </c>
      <c r="BK54" s="112" t="n">
        <v>11</v>
      </c>
      <c r="BL54" s="65"/>
      <c r="BR54" s="65"/>
      <c r="BS54" s="189"/>
      <c r="BT54" s="65"/>
      <c r="BU54" s="190"/>
      <c r="BV54" s="65"/>
      <c r="BW54" s="65"/>
      <c r="BX54" s="65"/>
      <c r="BY54" s="189"/>
      <c r="GF54" s="65"/>
    </row>
    <row r="55" customFormat="false" ht="18" hidden="true" customHeight="true" outlineLevel="0" collapsed="false">
      <c r="AO55" s="184" t="n">
        <f aca="false">AO54+1</f>
        <v>24</v>
      </c>
      <c r="AP55" s="184" t="s">
        <v>9</v>
      </c>
      <c r="AQ55" s="185" t="s">
        <v>443</v>
      </c>
      <c r="AV55" s="1" t="s">
        <v>444</v>
      </c>
      <c r="AW55" s="29" t="n">
        <f aca="false">IF(AX55="","",AW54+1)</f>
        <v>53</v>
      </c>
      <c r="AX55" s="98" t="s">
        <v>85</v>
      </c>
      <c r="AY55" s="99" t="n">
        <v>5</v>
      </c>
      <c r="AZ55" s="99" t="n">
        <v>3</v>
      </c>
      <c r="BA55" s="99" t="n">
        <v>2</v>
      </c>
      <c r="BB55" s="99" t="n">
        <v>7</v>
      </c>
      <c r="BC55" s="100" t="s">
        <v>445</v>
      </c>
      <c r="BD55" s="65" t="n">
        <v>40000</v>
      </c>
      <c r="BE55" s="65" t="s">
        <v>446</v>
      </c>
      <c r="BF55" s="65" t="n">
        <v>20</v>
      </c>
      <c r="BG55" s="65" t="n">
        <v>30</v>
      </c>
      <c r="BH55" s="65" t="n">
        <v>30</v>
      </c>
      <c r="BI55" s="65" t="n">
        <v>30</v>
      </c>
      <c r="BJ55" s="65" t="s">
        <v>75</v>
      </c>
      <c r="BK55" s="65" t="n">
        <v>16</v>
      </c>
      <c r="BL55" s="65"/>
      <c r="BR55" s="65"/>
      <c r="BS55" s="189"/>
      <c r="BT55" s="65"/>
      <c r="BU55" s="190"/>
      <c r="BV55" s="65"/>
      <c r="BW55" s="65"/>
      <c r="BX55" s="65"/>
      <c r="BY55" s="189"/>
      <c r="GF55" s="65"/>
    </row>
    <row r="56" customFormat="false" ht="18" hidden="true" customHeight="true" outlineLevel="0" collapsed="false">
      <c r="AO56" s="184" t="n">
        <f aca="false">AO55+1</f>
        <v>25</v>
      </c>
      <c r="AP56" s="184" t="s">
        <v>9</v>
      </c>
      <c r="AQ56" s="185" t="s">
        <v>447</v>
      </c>
      <c r="AV56" s="1" t="s">
        <v>448</v>
      </c>
      <c r="AW56" s="29" t="n">
        <f aca="false">IF(AX56="","",AW55+1)</f>
        <v>54</v>
      </c>
      <c r="AX56" s="98" t="s">
        <v>113</v>
      </c>
      <c r="AY56" s="99" t="n">
        <v>6</v>
      </c>
      <c r="AZ56" s="99" t="n">
        <v>3</v>
      </c>
      <c r="BA56" s="99" t="n">
        <v>2</v>
      </c>
      <c r="BB56" s="99" t="n">
        <v>7</v>
      </c>
      <c r="BC56" s="100" t="s">
        <v>449</v>
      </c>
      <c r="BD56" s="65" t="n">
        <v>70000</v>
      </c>
      <c r="BE56" s="65" t="s">
        <v>450</v>
      </c>
      <c r="BF56" s="65" t="n">
        <v>20</v>
      </c>
      <c r="BG56" s="65" t="n">
        <v>30</v>
      </c>
      <c r="BH56" s="65" t="n">
        <v>20</v>
      </c>
      <c r="BI56" s="65" t="n">
        <v>30</v>
      </c>
      <c r="BJ56" s="65" t="s">
        <v>75</v>
      </c>
      <c r="BK56" s="65" t="n">
        <v>2</v>
      </c>
      <c r="BL56" s="65"/>
      <c r="BR56" s="65"/>
      <c r="BS56" s="189"/>
      <c r="BT56" s="65"/>
      <c r="BU56" s="190"/>
      <c r="BV56" s="65"/>
      <c r="BW56" s="65"/>
      <c r="BX56" s="65"/>
      <c r="BY56" s="189"/>
      <c r="GF56" s="65"/>
    </row>
    <row r="57" customFormat="false" ht="18" hidden="true" customHeight="true" outlineLevel="0" collapsed="false">
      <c r="AO57" s="184" t="n">
        <f aca="false">AO56+1</f>
        <v>26</v>
      </c>
      <c r="AP57" s="184" t="s">
        <v>9</v>
      </c>
      <c r="AQ57" s="185" t="s">
        <v>451</v>
      </c>
      <c r="AV57" s="1" t="s">
        <v>452</v>
      </c>
      <c r="AW57" s="29" t="n">
        <f aca="false">IF(AX57="","",AW56+1)</f>
        <v>55</v>
      </c>
      <c r="AX57" s="98" t="s">
        <v>139</v>
      </c>
      <c r="AY57" s="99" t="n">
        <v>6</v>
      </c>
      <c r="AZ57" s="99" t="n">
        <v>3</v>
      </c>
      <c r="BA57" s="99" t="n">
        <v>2</v>
      </c>
      <c r="BB57" s="99" t="n">
        <v>8</v>
      </c>
      <c r="BC57" s="100" t="s">
        <v>453</v>
      </c>
      <c r="BD57" s="65" t="n">
        <v>90000</v>
      </c>
      <c r="BE57" s="65" t="s">
        <v>454</v>
      </c>
      <c r="BF57" s="65" t="n">
        <v>20</v>
      </c>
      <c r="BG57" s="65" t="n">
        <v>30</v>
      </c>
      <c r="BH57" s="65" t="n">
        <v>30</v>
      </c>
      <c r="BI57" s="65" t="n">
        <v>20</v>
      </c>
      <c r="BJ57" s="65" t="s">
        <v>75</v>
      </c>
      <c r="BK57" s="65" t="n">
        <v>2</v>
      </c>
      <c r="BL57" s="65"/>
      <c r="BR57" s="65"/>
      <c r="BS57" s="189"/>
      <c r="BT57" s="65"/>
      <c r="BU57" s="190"/>
      <c r="BV57" s="65"/>
      <c r="BW57" s="65"/>
      <c r="BX57" s="65"/>
      <c r="BY57" s="189"/>
      <c r="GF57" s="65"/>
    </row>
    <row r="58" customFormat="false" ht="18" hidden="true" customHeight="true" outlineLevel="0" collapsed="false">
      <c r="AO58" s="184" t="n">
        <f aca="false">AO57+1</f>
        <v>27</v>
      </c>
      <c r="AP58" s="184" t="s">
        <v>9</v>
      </c>
      <c r="AQ58" s="185" t="s">
        <v>455</v>
      </c>
      <c r="AV58" s="1" t="s">
        <v>456</v>
      </c>
      <c r="AW58" s="29" t="n">
        <f aca="false">IF(AX58="","",AW57+1)</f>
        <v>56</v>
      </c>
      <c r="AX58" s="98" t="s">
        <v>167</v>
      </c>
      <c r="AY58" s="99" t="n">
        <v>4</v>
      </c>
      <c r="AZ58" s="99" t="n">
        <v>5</v>
      </c>
      <c r="BA58" s="99" t="n">
        <v>1</v>
      </c>
      <c r="BB58" s="99" t="n">
        <v>9</v>
      </c>
      <c r="BC58" s="100" t="s">
        <v>457</v>
      </c>
      <c r="BD58" s="65" t="n">
        <v>100000</v>
      </c>
      <c r="BE58" s="65" t="s">
        <v>458</v>
      </c>
      <c r="BF58" s="65" t="n">
        <v>30</v>
      </c>
      <c r="BG58" s="65" t="n">
        <v>30</v>
      </c>
      <c r="BH58" s="65" t="n">
        <v>30</v>
      </c>
      <c r="BI58" s="65" t="n">
        <v>20</v>
      </c>
      <c r="BJ58" s="65" t="s">
        <v>75</v>
      </c>
      <c r="BK58" s="65" t="n">
        <v>4</v>
      </c>
      <c r="BL58" s="112"/>
      <c r="BR58" s="65"/>
      <c r="BS58" s="189"/>
      <c r="BT58" s="65"/>
      <c r="BU58" s="190"/>
      <c r="BV58" s="65"/>
      <c r="BW58" s="65"/>
      <c r="BX58" s="65"/>
      <c r="BY58" s="189"/>
      <c r="GF58" s="112"/>
    </row>
    <row r="59" customFormat="false" ht="18" hidden="true" customHeight="true" outlineLevel="0" collapsed="false">
      <c r="AO59" s="184" t="n">
        <f aca="false">AO58+1</f>
        <v>28</v>
      </c>
      <c r="AP59" s="184" t="s">
        <v>9</v>
      </c>
      <c r="AQ59" s="185" t="s">
        <v>459</v>
      </c>
      <c r="AV59" s="1" t="s">
        <v>460</v>
      </c>
      <c r="AW59" s="29" t="n">
        <f aca="false">IF(AX59="","",AW58+1)</f>
        <v>57</v>
      </c>
      <c r="AX59" s="98" t="s">
        <v>461</v>
      </c>
      <c r="AY59" s="99" t="n">
        <v>5</v>
      </c>
      <c r="AZ59" s="99" t="n">
        <v>3</v>
      </c>
      <c r="BA59" s="99" t="n">
        <v>2</v>
      </c>
      <c r="BB59" s="99" t="n">
        <v>7</v>
      </c>
      <c r="BC59" s="100" t="s">
        <v>462</v>
      </c>
      <c r="BD59" s="65" t="n">
        <v>40000</v>
      </c>
      <c r="BE59" s="112" t="s">
        <v>463</v>
      </c>
      <c r="BF59" s="112" t="s">
        <v>75</v>
      </c>
      <c r="BG59" s="112" t="s">
        <v>75</v>
      </c>
      <c r="BH59" s="112" t="s">
        <v>75</v>
      </c>
      <c r="BI59" s="112" t="s">
        <v>75</v>
      </c>
      <c r="BJ59" s="112" t="s">
        <v>75</v>
      </c>
      <c r="BK59" s="112" t="n">
        <v>11</v>
      </c>
      <c r="BL59" s="112"/>
      <c r="BR59" s="65"/>
      <c r="BS59" s="189"/>
      <c r="BT59" s="65"/>
      <c r="BU59" s="190"/>
      <c r="BV59" s="65"/>
      <c r="BW59" s="65"/>
      <c r="BX59" s="65"/>
      <c r="BY59" s="189"/>
      <c r="GF59" s="33"/>
    </row>
    <row r="60" customFormat="false" ht="18" hidden="true" customHeight="true" outlineLevel="0" collapsed="false">
      <c r="AO60" s="184" t="n">
        <f aca="false">AO59+1</f>
        <v>29</v>
      </c>
      <c r="AP60" s="184" t="s">
        <v>9</v>
      </c>
      <c r="AQ60" s="185" t="s">
        <v>464</v>
      </c>
      <c r="AW60" s="29" t="n">
        <f aca="false">IF(AX60="","",AW59+1)</f>
        <v>58</v>
      </c>
      <c r="AX60" s="98" t="s">
        <v>86</v>
      </c>
      <c r="AY60" s="99" t="n">
        <v>8</v>
      </c>
      <c r="AZ60" s="99" t="n">
        <v>2</v>
      </c>
      <c r="BA60" s="99" t="n">
        <v>3</v>
      </c>
      <c r="BB60" s="99" t="n">
        <v>7</v>
      </c>
      <c r="BC60" s="100" t="s">
        <v>465</v>
      </c>
      <c r="BD60" s="65" t="n">
        <v>60000</v>
      </c>
      <c r="BE60" s="65" t="s">
        <v>466</v>
      </c>
      <c r="BF60" s="65" t="n">
        <v>30</v>
      </c>
      <c r="BG60" s="65" t="n">
        <v>20</v>
      </c>
      <c r="BH60" s="65" t="n">
        <v>30</v>
      </c>
      <c r="BI60" s="65" t="n">
        <v>30</v>
      </c>
      <c r="BJ60" s="65" t="s">
        <v>75</v>
      </c>
      <c r="BK60" s="112" t="n">
        <v>16</v>
      </c>
      <c r="BL60" s="65"/>
      <c r="BR60" s="65"/>
      <c r="BS60" s="189"/>
      <c r="BT60" s="65"/>
      <c r="BU60" s="190"/>
      <c r="BV60" s="65"/>
      <c r="BW60" s="65"/>
      <c r="BX60" s="65"/>
      <c r="BY60" s="189"/>
      <c r="GF60" s="33"/>
    </row>
    <row r="61" customFormat="false" ht="18" hidden="true" customHeight="true" outlineLevel="0" collapsed="false">
      <c r="AO61" s="184" t="n">
        <f aca="false">AO60+1</f>
        <v>30</v>
      </c>
      <c r="AP61" s="184" t="s">
        <v>10</v>
      </c>
      <c r="AQ61" s="185" t="s">
        <v>467</v>
      </c>
      <c r="AW61" s="29" t="n">
        <f aca="false">IF(AX61="","",AW60+1)</f>
        <v>59</v>
      </c>
      <c r="AX61" s="98" t="s">
        <v>114</v>
      </c>
      <c r="AY61" s="99" t="n">
        <v>6</v>
      </c>
      <c r="AZ61" s="99" t="n">
        <v>4</v>
      </c>
      <c r="BA61" s="99" t="n">
        <v>1</v>
      </c>
      <c r="BB61" s="99" t="n">
        <v>9</v>
      </c>
      <c r="BC61" s="0"/>
      <c r="BD61" s="65" t="n">
        <v>80000</v>
      </c>
      <c r="BE61" s="65" t="s">
        <v>468</v>
      </c>
      <c r="BF61" s="65" t="n">
        <v>20</v>
      </c>
      <c r="BG61" s="65" t="n">
        <v>30</v>
      </c>
      <c r="BH61" s="65" t="n">
        <v>30</v>
      </c>
      <c r="BI61" s="65" t="n">
        <v>20</v>
      </c>
      <c r="BJ61" s="65" t="s">
        <v>75</v>
      </c>
      <c r="BK61" s="65" t="n">
        <v>6</v>
      </c>
      <c r="BL61" s="65"/>
      <c r="BR61" s="65"/>
      <c r="BS61" s="189"/>
      <c r="BT61" s="65"/>
      <c r="BU61" s="190"/>
      <c r="BV61" s="65"/>
      <c r="BW61" s="65"/>
      <c r="BX61" s="65"/>
      <c r="BY61" s="189"/>
      <c r="GF61" s="33"/>
    </row>
    <row r="62" customFormat="false" ht="18" hidden="true" customHeight="true" outlineLevel="0" collapsed="false">
      <c r="AO62" s="184" t="n">
        <f aca="false">AO61+1</f>
        <v>31</v>
      </c>
      <c r="AP62" s="184" t="s">
        <v>10</v>
      </c>
      <c r="AQ62" s="185" t="s">
        <v>469</v>
      </c>
      <c r="AW62" s="29" t="n">
        <f aca="false">IF(AX62="","",AW61+1)</f>
        <v>60</v>
      </c>
      <c r="AX62" s="98" t="s">
        <v>140</v>
      </c>
      <c r="AY62" s="99" t="n">
        <v>6</v>
      </c>
      <c r="AZ62" s="99" t="n">
        <v>5</v>
      </c>
      <c r="BA62" s="99" t="n">
        <v>1</v>
      </c>
      <c r="BB62" s="99" t="n">
        <v>9</v>
      </c>
      <c r="BC62" s="100" t="s">
        <v>470</v>
      </c>
      <c r="BD62" s="65" t="n">
        <v>140000</v>
      </c>
      <c r="BE62" s="112" t="s">
        <v>471</v>
      </c>
      <c r="BF62" s="112" t="n">
        <v>30</v>
      </c>
      <c r="BG62" s="112" t="n">
        <v>30</v>
      </c>
      <c r="BH62" s="112" t="n">
        <v>30</v>
      </c>
      <c r="BI62" s="112" t="n">
        <v>20</v>
      </c>
      <c r="BJ62" s="112" t="s">
        <v>75</v>
      </c>
      <c r="BK62" s="65" t="n">
        <v>1</v>
      </c>
      <c r="BL62" s="65"/>
      <c r="BR62" s="65"/>
      <c r="BS62" s="189"/>
      <c r="BT62" s="65"/>
      <c r="BU62" s="190"/>
      <c r="BV62" s="65"/>
      <c r="BW62" s="65"/>
      <c r="BX62" s="65"/>
      <c r="BY62" s="189"/>
      <c r="GF62" s="112"/>
    </row>
    <row r="63" customFormat="false" ht="18" hidden="true" customHeight="true" outlineLevel="0" collapsed="false">
      <c r="AO63" s="184" t="n">
        <f aca="false">AO62+1</f>
        <v>32</v>
      </c>
      <c r="AP63" s="184" t="s">
        <v>10</v>
      </c>
      <c r="AQ63" s="185" t="s">
        <v>472</v>
      </c>
      <c r="AW63" s="29" t="n">
        <f aca="false">IF(AX63="","",AW62+1)</f>
        <v>61</v>
      </c>
      <c r="AX63" s="98" t="s">
        <v>473</v>
      </c>
      <c r="AY63" s="99" t="n">
        <v>8</v>
      </c>
      <c r="AZ63" s="99" t="n">
        <v>2</v>
      </c>
      <c r="BA63" s="99" t="n">
        <v>3</v>
      </c>
      <c r="BB63" s="99" t="n">
        <v>7</v>
      </c>
      <c r="BC63" s="100" t="s">
        <v>474</v>
      </c>
      <c r="BD63" s="65" t="n">
        <v>60000</v>
      </c>
      <c r="BE63" s="112" t="s">
        <v>475</v>
      </c>
      <c r="BF63" s="112" t="s">
        <v>75</v>
      </c>
      <c r="BG63" s="112" t="s">
        <v>75</v>
      </c>
      <c r="BH63" s="112" t="s">
        <v>75</v>
      </c>
      <c r="BI63" s="112" t="s">
        <v>75</v>
      </c>
      <c r="BJ63" s="112" t="s">
        <v>75</v>
      </c>
      <c r="BK63" s="65" t="n">
        <v>11</v>
      </c>
      <c r="BL63" s="65"/>
      <c r="BR63" s="65"/>
      <c r="BS63" s="189"/>
      <c r="BT63" s="65"/>
      <c r="BU63" s="190"/>
      <c r="BV63" s="65"/>
      <c r="BW63" s="65"/>
      <c r="BX63" s="65"/>
      <c r="BY63" s="189"/>
      <c r="GF63" s="65"/>
    </row>
    <row r="64" customFormat="false" ht="18" hidden="true" customHeight="true" outlineLevel="0" collapsed="false">
      <c r="AO64" s="184" t="n">
        <f aca="false">AO63+1</f>
        <v>33</v>
      </c>
      <c r="AP64" s="184" t="s">
        <v>10</v>
      </c>
      <c r="AQ64" s="185" t="s">
        <v>476</v>
      </c>
      <c r="AW64" s="29" t="n">
        <f aca="false">IF(AX64="","",AW63+1)</f>
        <v>62</v>
      </c>
      <c r="AX64" s="98" t="s">
        <v>87</v>
      </c>
      <c r="AY64" s="99" t="n">
        <v>4</v>
      </c>
      <c r="AZ64" s="99" t="n">
        <v>3</v>
      </c>
      <c r="BA64" s="99" t="n">
        <v>2</v>
      </c>
      <c r="BB64" s="99" t="n">
        <v>8</v>
      </c>
      <c r="BC64" s="100" t="s">
        <v>426</v>
      </c>
      <c r="BD64" s="65" t="n">
        <v>40000</v>
      </c>
      <c r="BE64" s="65" t="s">
        <v>477</v>
      </c>
      <c r="BF64" s="65" t="n">
        <v>20</v>
      </c>
      <c r="BG64" s="65" t="n">
        <v>30</v>
      </c>
      <c r="BH64" s="65" t="n">
        <v>30</v>
      </c>
      <c r="BI64" s="65" t="n">
        <v>30</v>
      </c>
      <c r="BJ64" s="65" t="s">
        <v>75</v>
      </c>
      <c r="BK64" s="65" t="n">
        <v>16</v>
      </c>
      <c r="BL64" s="65"/>
      <c r="BR64" s="65"/>
      <c r="BS64" s="189"/>
      <c r="BT64" s="65"/>
      <c r="BU64" s="190"/>
      <c r="BV64" s="65"/>
      <c r="BW64" s="65"/>
      <c r="BX64" s="65"/>
      <c r="BY64" s="189"/>
      <c r="GF64" s="65"/>
    </row>
    <row r="65" customFormat="false" ht="18" hidden="true" customHeight="true" outlineLevel="0" collapsed="false">
      <c r="AO65" s="184" t="n">
        <f aca="false">AO64+1</f>
        <v>34</v>
      </c>
      <c r="AP65" s="184" t="s">
        <v>10</v>
      </c>
      <c r="AQ65" s="185" t="s">
        <v>478</v>
      </c>
      <c r="AW65" s="29" t="n">
        <f aca="false">IF(AX65="","",AW64+1)</f>
        <v>63</v>
      </c>
      <c r="AX65" s="98" t="s">
        <v>115</v>
      </c>
      <c r="AY65" s="99" t="n">
        <v>7</v>
      </c>
      <c r="AZ65" s="99" t="n">
        <v>3</v>
      </c>
      <c r="BA65" s="99" t="n">
        <v>3</v>
      </c>
      <c r="BB65" s="99" t="n">
        <v>7</v>
      </c>
      <c r="BC65" s="100" t="s">
        <v>73</v>
      </c>
      <c r="BD65" s="65" t="n">
        <v>70000</v>
      </c>
      <c r="BE65" s="65" t="s">
        <v>479</v>
      </c>
      <c r="BF65" s="65" t="n">
        <v>20</v>
      </c>
      <c r="BG65" s="65" t="n">
        <v>20</v>
      </c>
      <c r="BH65" s="65" t="n">
        <v>30</v>
      </c>
      <c r="BI65" s="65" t="n">
        <v>30</v>
      </c>
      <c r="BJ65" s="65" t="s">
        <v>75</v>
      </c>
      <c r="BK65" s="65" t="n">
        <v>2</v>
      </c>
      <c r="BL65" s="65"/>
      <c r="BR65" s="65"/>
      <c r="BS65" s="189"/>
      <c r="BT65" s="65"/>
      <c r="BU65" s="190"/>
      <c r="BV65" s="65"/>
      <c r="BW65" s="65"/>
      <c r="BX65" s="65"/>
      <c r="BY65" s="189"/>
      <c r="GF65" s="65"/>
    </row>
    <row r="66" customFormat="false" ht="18" hidden="true" customHeight="true" outlineLevel="0" collapsed="false">
      <c r="AO66" s="184" t="n">
        <f aca="false">AO65+1</f>
        <v>35</v>
      </c>
      <c r="AP66" s="184" t="s">
        <v>10</v>
      </c>
      <c r="AQ66" s="185" t="s">
        <v>358</v>
      </c>
      <c r="AW66" s="29" t="n">
        <f aca="false">IF(AX66="","",AW65+1)</f>
        <v>64</v>
      </c>
      <c r="AX66" s="98" t="s">
        <v>141</v>
      </c>
      <c r="AY66" s="99" t="n">
        <v>6</v>
      </c>
      <c r="AZ66" s="99" t="n">
        <v>3</v>
      </c>
      <c r="BA66" s="99" t="n">
        <v>3</v>
      </c>
      <c r="BB66" s="99" t="n">
        <v>8</v>
      </c>
      <c r="BC66" s="100" t="s">
        <v>480</v>
      </c>
      <c r="BD66" s="65" t="n">
        <v>90000</v>
      </c>
      <c r="BE66" s="65" t="s">
        <v>481</v>
      </c>
      <c r="BF66" s="65" t="n">
        <v>20</v>
      </c>
      <c r="BG66" s="65" t="n">
        <v>30</v>
      </c>
      <c r="BH66" s="65" t="n">
        <v>30</v>
      </c>
      <c r="BI66" s="65" t="n">
        <v>20</v>
      </c>
      <c r="BJ66" s="65" t="s">
        <v>75</v>
      </c>
      <c r="BK66" s="65" t="n">
        <v>2</v>
      </c>
      <c r="BL66" s="65"/>
      <c r="BR66" s="65"/>
      <c r="BS66" s="189"/>
      <c r="BT66" s="65"/>
      <c r="BU66" s="190"/>
      <c r="BV66" s="65"/>
      <c r="BW66" s="65"/>
      <c r="BX66" s="65"/>
      <c r="BY66" s="189"/>
      <c r="GF66" s="65"/>
    </row>
    <row r="67" customFormat="false" ht="18" hidden="true" customHeight="true" outlineLevel="0" collapsed="false">
      <c r="AO67" s="184" t="n">
        <f aca="false">AO66+1</f>
        <v>36</v>
      </c>
      <c r="AP67" s="184" t="s">
        <v>10</v>
      </c>
      <c r="AQ67" s="185" t="s">
        <v>482</v>
      </c>
      <c r="AW67" s="29" t="n">
        <f aca="false">IF(AX67="","",AW66+1)</f>
        <v>65</v>
      </c>
      <c r="AX67" s="98" t="s">
        <v>169</v>
      </c>
      <c r="AY67" s="99" t="n">
        <v>4</v>
      </c>
      <c r="AZ67" s="99" t="n">
        <v>4</v>
      </c>
      <c r="BA67" s="99" t="n">
        <v>2</v>
      </c>
      <c r="BB67" s="99" t="n">
        <v>9</v>
      </c>
      <c r="BC67" s="100" t="s">
        <v>483</v>
      </c>
      <c r="BD67" s="65" t="n">
        <v>110000</v>
      </c>
      <c r="BE67" s="65" t="s">
        <v>484</v>
      </c>
      <c r="BF67" s="65" t="n">
        <v>20</v>
      </c>
      <c r="BG67" s="65" t="n">
        <v>30</v>
      </c>
      <c r="BH67" s="65" t="n">
        <v>30</v>
      </c>
      <c r="BI67" s="65" t="n">
        <v>20</v>
      </c>
      <c r="BJ67" s="65" t="s">
        <v>75</v>
      </c>
      <c r="BK67" s="65" t="n">
        <v>2</v>
      </c>
      <c r="BL67" s="65"/>
      <c r="BR67" s="65"/>
      <c r="BS67" s="189"/>
      <c r="BT67" s="65"/>
      <c r="BU67" s="190"/>
      <c r="BV67" s="65"/>
      <c r="BW67" s="65"/>
      <c r="BX67" s="65"/>
      <c r="BY67" s="189"/>
      <c r="GF67" s="65"/>
    </row>
    <row r="68" customFormat="false" ht="18" hidden="true" customHeight="true" outlineLevel="0" collapsed="false">
      <c r="AO68" s="184" t="n">
        <f aca="false">AO67+1</f>
        <v>37</v>
      </c>
      <c r="AP68" s="184" t="s">
        <v>11</v>
      </c>
      <c r="AQ68" s="185" t="s">
        <v>485</v>
      </c>
      <c r="AW68" s="29" t="n">
        <f aca="false">IF(AX68="","",AW67+1)</f>
        <v>66</v>
      </c>
      <c r="AX68" s="98" t="s">
        <v>194</v>
      </c>
      <c r="AY68" s="99" t="n">
        <v>8</v>
      </c>
      <c r="AZ68" s="99" t="n">
        <v>3</v>
      </c>
      <c r="BA68" s="99" t="n">
        <v>3</v>
      </c>
      <c r="BB68" s="99" t="n">
        <v>8</v>
      </c>
      <c r="BC68" s="100" t="s">
        <v>486</v>
      </c>
      <c r="BD68" s="65" t="n">
        <v>120000</v>
      </c>
      <c r="BE68" s="65" t="s">
        <v>487</v>
      </c>
      <c r="BF68" s="65" t="n">
        <v>20</v>
      </c>
      <c r="BG68" s="65" t="n">
        <v>20</v>
      </c>
      <c r="BH68" s="65" t="n">
        <v>30</v>
      </c>
      <c r="BI68" s="65" t="n">
        <v>30</v>
      </c>
      <c r="BJ68" s="65" t="s">
        <v>75</v>
      </c>
      <c r="BK68" s="65" t="n">
        <v>2</v>
      </c>
      <c r="BL68" s="112"/>
      <c r="BR68" s="65"/>
      <c r="BS68" s="189"/>
      <c r="BT68" s="65"/>
      <c r="BU68" s="190"/>
      <c r="BV68" s="65"/>
      <c r="BW68" s="65"/>
      <c r="BX68" s="65"/>
      <c r="BY68" s="189"/>
      <c r="GF68" s="112"/>
    </row>
    <row r="69" customFormat="false" ht="18" hidden="true" customHeight="true" outlineLevel="0" collapsed="false">
      <c r="AO69" s="184" t="n">
        <f aca="false">AO68+1</f>
        <v>38</v>
      </c>
      <c r="AP69" s="184" t="s">
        <v>11</v>
      </c>
      <c r="AQ69" s="185" t="s">
        <v>488</v>
      </c>
      <c r="AW69" s="29" t="n">
        <f aca="false">IF(AX69="","",AW68+1)</f>
        <v>67</v>
      </c>
      <c r="AX69" s="98" t="s">
        <v>489</v>
      </c>
      <c r="AY69" s="99" t="n">
        <v>4</v>
      </c>
      <c r="AZ69" s="99" t="n">
        <v>3</v>
      </c>
      <c r="BA69" s="99" t="n">
        <v>2</v>
      </c>
      <c r="BB69" s="99" t="n">
        <v>8</v>
      </c>
      <c r="BC69" s="100" t="s">
        <v>490</v>
      </c>
      <c r="BD69" s="65" t="n">
        <v>40000</v>
      </c>
      <c r="BE69" s="112" t="s">
        <v>491</v>
      </c>
      <c r="BF69" s="112" t="s">
        <v>75</v>
      </c>
      <c r="BG69" s="112" t="s">
        <v>75</v>
      </c>
      <c r="BH69" s="112" t="s">
        <v>75</v>
      </c>
      <c r="BI69" s="112" t="s">
        <v>75</v>
      </c>
      <c r="BJ69" s="112" t="s">
        <v>75</v>
      </c>
      <c r="BK69" s="112" t="n">
        <v>11</v>
      </c>
      <c r="BL69" s="65"/>
      <c r="BR69" s="65"/>
      <c r="BS69" s="189"/>
      <c r="BT69" s="65"/>
      <c r="BU69" s="190"/>
      <c r="BV69" s="65"/>
      <c r="BW69" s="65"/>
      <c r="BX69" s="65"/>
      <c r="BY69" s="189"/>
      <c r="GF69" s="65"/>
    </row>
    <row r="70" customFormat="false" ht="18" hidden="true" customHeight="true" outlineLevel="0" collapsed="false">
      <c r="AO70" s="184" t="n">
        <f aca="false">AO69+1</f>
        <v>39</v>
      </c>
      <c r="AP70" s="184" t="s">
        <v>11</v>
      </c>
      <c r="AQ70" s="185" t="s">
        <v>492</v>
      </c>
      <c r="AW70" s="29" t="n">
        <f aca="false">IF(AX70="","",AW69+1)</f>
        <v>68</v>
      </c>
      <c r="AX70" s="98" t="s">
        <v>88</v>
      </c>
      <c r="AY70" s="99" t="n">
        <v>6</v>
      </c>
      <c r="AZ70" s="99" t="n">
        <v>3</v>
      </c>
      <c r="BA70" s="99" t="n">
        <v>3</v>
      </c>
      <c r="BB70" s="99" t="n">
        <v>7</v>
      </c>
      <c r="BC70" s="100" t="s">
        <v>493</v>
      </c>
      <c r="BD70" s="65" t="n">
        <v>50000</v>
      </c>
      <c r="BE70" s="65" t="s">
        <v>494</v>
      </c>
      <c r="BF70" s="65" t="n">
        <v>20</v>
      </c>
      <c r="BG70" s="65" t="n">
        <v>30</v>
      </c>
      <c r="BH70" s="65" t="n">
        <v>30</v>
      </c>
      <c r="BI70" s="65" t="n">
        <v>30</v>
      </c>
      <c r="BJ70" s="65" t="s">
        <v>75</v>
      </c>
      <c r="BK70" s="65" t="n">
        <v>16</v>
      </c>
      <c r="BL70" s="65"/>
      <c r="BR70" s="65"/>
      <c r="BS70" s="189"/>
      <c r="BT70" s="65"/>
      <c r="BU70" s="190"/>
      <c r="BV70" s="65"/>
      <c r="BW70" s="65"/>
      <c r="BX70" s="65"/>
      <c r="BY70" s="189"/>
      <c r="GF70" s="65"/>
    </row>
    <row r="71" customFormat="false" ht="18" hidden="true" customHeight="true" outlineLevel="0" collapsed="false">
      <c r="AO71" s="184" t="n">
        <f aca="false">AO70+1</f>
        <v>40</v>
      </c>
      <c r="AP71" s="184" t="s">
        <v>11</v>
      </c>
      <c r="AQ71" s="185" t="s">
        <v>495</v>
      </c>
      <c r="AW71" s="29" t="n">
        <f aca="false">IF(AX71="","",AW70+1)</f>
        <v>69</v>
      </c>
      <c r="AX71" s="98" t="s">
        <v>116</v>
      </c>
      <c r="AY71" s="99" t="n">
        <v>6</v>
      </c>
      <c r="AZ71" s="99" t="n">
        <v>3</v>
      </c>
      <c r="BA71" s="99" t="n">
        <v>3</v>
      </c>
      <c r="BB71" s="99" t="n">
        <v>7</v>
      </c>
      <c r="BC71" s="100" t="s">
        <v>496</v>
      </c>
      <c r="BD71" s="65" t="n">
        <v>70000</v>
      </c>
      <c r="BE71" s="65" t="s">
        <v>497</v>
      </c>
      <c r="BF71" s="65" t="n">
        <v>20</v>
      </c>
      <c r="BG71" s="65" t="n">
        <v>30</v>
      </c>
      <c r="BH71" s="65" t="n">
        <v>20</v>
      </c>
      <c r="BI71" s="65" t="n">
        <v>30</v>
      </c>
      <c r="BJ71" s="65" t="s">
        <v>75</v>
      </c>
      <c r="BK71" s="65" t="n">
        <v>2</v>
      </c>
      <c r="BL71" s="65"/>
      <c r="BR71" s="65"/>
      <c r="BS71" s="189"/>
      <c r="BT71" s="65"/>
      <c r="BU71" s="190"/>
      <c r="BV71" s="65"/>
      <c r="BW71" s="65"/>
      <c r="BX71" s="65"/>
      <c r="BY71" s="189"/>
      <c r="GF71" s="65"/>
    </row>
    <row r="72" customFormat="false" ht="18" hidden="true" customHeight="true" outlineLevel="0" collapsed="false">
      <c r="AO72" s="184" t="n">
        <f aca="false">AO71+1</f>
        <v>41</v>
      </c>
      <c r="AP72" s="184" t="s">
        <v>11</v>
      </c>
      <c r="AQ72" s="185" t="s">
        <v>498</v>
      </c>
      <c r="AW72" s="29" t="n">
        <f aca="false">IF(AX72="","",AW71+1)</f>
        <v>70</v>
      </c>
      <c r="AX72" s="98" t="s">
        <v>142</v>
      </c>
      <c r="AY72" s="99" t="n">
        <v>7</v>
      </c>
      <c r="AZ72" s="99" t="n">
        <v>3</v>
      </c>
      <c r="BA72" s="99" t="n">
        <v>3</v>
      </c>
      <c r="BB72" s="99" t="n">
        <v>7</v>
      </c>
      <c r="BC72" s="100" t="s">
        <v>499</v>
      </c>
      <c r="BD72" s="65" t="n">
        <v>90000</v>
      </c>
      <c r="BE72" s="65" t="s">
        <v>500</v>
      </c>
      <c r="BF72" s="65" t="n">
        <v>20</v>
      </c>
      <c r="BG72" s="65" t="n">
        <v>20</v>
      </c>
      <c r="BH72" s="65" t="n">
        <v>30</v>
      </c>
      <c r="BI72" s="65" t="n">
        <v>30</v>
      </c>
      <c r="BJ72" s="65" t="s">
        <v>75</v>
      </c>
      <c r="BK72" s="65" t="n">
        <v>2</v>
      </c>
      <c r="BL72" s="65"/>
      <c r="BR72" s="65"/>
      <c r="BS72" s="189"/>
      <c r="BT72" s="65"/>
      <c r="BU72" s="190"/>
      <c r="BV72" s="65"/>
      <c r="BW72" s="65"/>
      <c r="BX72" s="65"/>
      <c r="BY72" s="189"/>
      <c r="GF72" s="65"/>
    </row>
    <row r="73" customFormat="false" ht="18" hidden="true" customHeight="true" outlineLevel="0" collapsed="false">
      <c r="AO73" s="184" t="n">
        <f aca="false">AO72+1</f>
        <v>42</v>
      </c>
      <c r="AP73" s="184" t="s">
        <v>11</v>
      </c>
      <c r="AQ73" s="185" t="s">
        <v>501</v>
      </c>
      <c r="AW73" s="29" t="n">
        <f aca="false">IF(AX73="","",AW72+1)</f>
        <v>71</v>
      </c>
      <c r="AX73" s="98" t="s">
        <v>170</v>
      </c>
      <c r="AY73" s="99" t="n">
        <v>6</v>
      </c>
      <c r="AZ73" s="99" t="n">
        <v>3</v>
      </c>
      <c r="BA73" s="99" t="n">
        <v>3</v>
      </c>
      <c r="BB73" s="99" t="n">
        <v>7</v>
      </c>
      <c r="BC73" s="100" t="s">
        <v>502</v>
      </c>
      <c r="BD73" s="65" t="n">
        <v>90000</v>
      </c>
      <c r="BE73" s="65" t="s">
        <v>503</v>
      </c>
      <c r="BF73" s="65" t="n">
        <v>20</v>
      </c>
      <c r="BG73" s="65" t="n">
        <v>30</v>
      </c>
      <c r="BH73" s="65" t="n">
        <v>30</v>
      </c>
      <c r="BI73" s="65" t="n">
        <v>20</v>
      </c>
      <c r="BJ73" s="65" t="s">
        <v>75</v>
      </c>
      <c r="BK73" s="65" t="n">
        <v>2</v>
      </c>
      <c r="BL73" s="65"/>
      <c r="BR73" s="65"/>
      <c r="BS73" s="189"/>
      <c r="BT73" s="65"/>
      <c r="BU73" s="190"/>
      <c r="BV73" s="65"/>
      <c r="BW73" s="65"/>
      <c r="BX73" s="65"/>
      <c r="BY73" s="189"/>
      <c r="GF73" s="65"/>
    </row>
    <row r="74" customFormat="false" ht="18" hidden="true" customHeight="true" outlineLevel="0" collapsed="false">
      <c r="AO74" s="184" t="n">
        <f aca="false">AO73+1</f>
        <v>43</v>
      </c>
      <c r="AP74" s="184" t="s">
        <v>11</v>
      </c>
      <c r="AQ74" s="185" t="s">
        <v>504</v>
      </c>
      <c r="AW74" s="29" t="n">
        <f aca="false">IF(AX74="","",AW73+1)</f>
        <v>72</v>
      </c>
      <c r="AX74" s="98" t="s">
        <v>195</v>
      </c>
      <c r="AY74" s="99" t="n">
        <v>6</v>
      </c>
      <c r="AZ74" s="99" t="n">
        <v>4</v>
      </c>
      <c r="BA74" s="99" t="n">
        <v>2</v>
      </c>
      <c r="BB74" s="99" t="n">
        <v>8</v>
      </c>
      <c r="BC74" s="100" t="s">
        <v>394</v>
      </c>
      <c r="BD74" s="65" t="n">
        <v>110000</v>
      </c>
      <c r="BE74" s="65" t="s">
        <v>505</v>
      </c>
      <c r="BF74" s="65" t="n">
        <v>20</v>
      </c>
      <c r="BG74" s="65" t="n">
        <v>30</v>
      </c>
      <c r="BH74" s="65" t="n">
        <v>30</v>
      </c>
      <c r="BI74" s="65" t="n">
        <v>20</v>
      </c>
      <c r="BJ74" s="65" t="s">
        <v>75</v>
      </c>
      <c r="BK74" s="65" t="n">
        <v>2</v>
      </c>
      <c r="BL74" s="65"/>
      <c r="BR74" s="65"/>
      <c r="BS74" s="189"/>
      <c r="BT74" s="65"/>
      <c r="BU74" s="190"/>
      <c r="BV74" s="65"/>
      <c r="BW74" s="65"/>
      <c r="BX74" s="65"/>
      <c r="BY74" s="189"/>
      <c r="GF74" s="33"/>
    </row>
    <row r="75" customFormat="false" ht="18" hidden="true" customHeight="true" outlineLevel="0" collapsed="false">
      <c r="AO75" s="184" t="n">
        <f aca="false">AO74+1</f>
        <v>44</v>
      </c>
      <c r="AP75" s="184" t="s">
        <v>11</v>
      </c>
      <c r="AQ75" s="185" t="s">
        <v>506</v>
      </c>
      <c r="AW75" s="29" t="n">
        <f aca="false">IF(AX75="","",AW74+1)</f>
        <v>73</v>
      </c>
      <c r="AX75" s="98" t="s">
        <v>216</v>
      </c>
      <c r="AY75" s="99" t="n">
        <v>5</v>
      </c>
      <c r="AZ75" s="99" t="n">
        <v>5</v>
      </c>
      <c r="BA75" s="99" t="n">
        <v>1</v>
      </c>
      <c r="BB75" s="99" t="n">
        <v>8</v>
      </c>
      <c r="BC75" s="100" t="s">
        <v>507</v>
      </c>
      <c r="BD75" s="65" t="n">
        <v>140000</v>
      </c>
      <c r="BE75" s="112" t="s">
        <v>508</v>
      </c>
      <c r="BF75" s="112" t="n">
        <v>30</v>
      </c>
      <c r="BG75" s="112" t="n">
        <v>30</v>
      </c>
      <c r="BH75" s="112" t="n">
        <v>30</v>
      </c>
      <c r="BI75" s="112" t="n">
        <v>20</v>
      </c>
      <c r="BJ75" s="112" t="s">
        <v>75</v>
      </c>
      <c r="BK75" s="65" t="n">
        <v>1</v>
      </c>
      <c r="BL75" s="112"/>
      <c r="BR75" s="65"/>
      <c r="BS75" s="189"/>
      <c r="BT75" s="65"/>
      <c r="BU75" s="190"/>
      <c r="BV75" s="65"/>
      <c r="BW75" s="65"/>
      <c r="BX75" s="65"/>
      <c r="BY75" s="189"/>
      <c r="GF75" s="112"/>
    </row>
    <row r="76" customFormat="false" ht="18" hidden="true" customHeight="true" outlineLevel="0" collapsed="false">
      <c r="AO76" s="184" t="n">
        <f aca="false">AO75+1</f>
        <v>45</v>
      </c>
      <c r="AP76" s="184" t="s">
        <v>11</v>
      </c>
      <c r="AQ76" s="185" t="s">
        <v>509</v>
      </c>
      <c r="AW76" s="29" t="n">
        <f aca="false">IF(AX76="","",AW75+1)</f>
        <v>74</v>
      </c>
      <c r="AX76" s="98" t="s">
        <v>510</v>
      </c>
      <c r="AY76" s="99" t="n">
        <v>6</v>
      </c>
      <c r="AZ76" s="99" t="n">
        <v>3</v>
      </c>
      <c r="BA76" s="99" t="n">
        <v>3</v>
      </c>
      <c r="BB76" s="99" t="n">
        <v>7</v>
      </c>
      <c r="BC76" s="100" t="s">
        <v>511</v>
      </c>
      <c r="BD76" s="65" t="n">
        <v>50000</v>
      </c>
      <c r="BE76" s="112" t="s">
        <v>512</v>
      </c>
      <c r="BF76" s="112" t="s">
        <v>75</v>
      </c>
      <c r="BG76" s="112" t="s">
        <v>75</v>
      </c>
      <c r="BH76" s="112" t="s">
        <v>75</v>
      </c>
      <c r="BI76" s="112" t="s">
        <v>75</v>
      </c>
      <c r="BJ76" s="112" t="s">
        <v>75</v>
      </c>
      <c r="BK76" s="112" t="n">
        <v>11</v>
      </c>
      <c r="BL76" s="65"/>
      <c r="BR76" s="65"/>
      <c r="BS76" s="189"/>
      <c r="BT76" s="65"/>
      <c r="BU76" s="190"/>
      <c r="BV76" s="65"/>
      <c r="BW76" s="65"/>
      <c r="BX76" s="65"/>
      <c r="BY76" s="189"/>
      <c r="GF76" s="65"/>
    </row>
    <row r="77" customFormat="false" ht="18" hidden="true" customHeight="true" outlineLevel="0" collapsed="false">
      <c r="AO77" s="184" t="n">
        <f aca="false">AO76+1</f>
        <v>46</v>
      </c>
      <c r="AP77" s="184" t="s">
        <v>11</v>
      </c>
      <c r="AQ77" s="185" t="s">
        <v>513</v>
      </c>
      <c r="AW77" s="29" t="n">
        <f aca="false">IF(AX77="","",AW76+1)</f>
        <v>75</v>
      </c>
      <c r="AX77" s="98" t="s">
        <v>89</v>
      </c>
      <c r="AY77" s="99" t="n">
        <v>5</v>
      </c>
      <c r="AZ77" s="99" t="n">
        <v>3</v>
      </c>
      <c r="BA77" s="99" t="n">
        <v>3</v>
      </c>
      <c r="BB77" s="99" t="n">
        <v>8</v>
      </c>
      <c r="BC77" s="100" t="s">
        <v>514</v>
      </c>
      <c r="BD77" s="65" t="n">
        <v>40000</v>
      </c>
      <c r="BE77" s="65" t="s">
        <v>515</v>
      </c>
      <c r="BF77" s="65" t="n">
        <v>20</v>
      </c>
      <c r="BG77" s="65" t="n">
        <v>30</v>
      </c>
      <c r="BH77" s="65" t="n">
        <v>30</v>
      </c>
      <c r="BI77" s="65" t="n">
        <v>30</v>
      </c>
      <c r="BJ77" s="65" t="n">
        <v>20</v>
      </c>
      <c r="BK77" s="65" t="n">
        <v>16</v>
      </c>
      <c r="BL77" s="65"/>
      <c r="BR77" s="65"/>
      <c r="BS77" s="189"/>
      <c r="BT77" s="65"/>
      <c r="BU77" s="190"/>
      <c r="BV77" s="65"/>
      <c r="BW77" s="65"/>
      <c r="BX77" s="65"/>
      <c r="BY77" s="189"/>
      <c r="GF77" s="65"/>
    </row>
    <row r="78" customFormat="false" ht="18" hidden="true" customHeight="true" outlineLevel="0" collapsed="false">
      <c r="AO78" s="184" t="n">
        <f aca="false">AO77+1</f>
        <v>47</v>
      </c>
      <c r="AP78" s="184" t="s">
        <v>12</v>
      </c>
      <c r="AQ78" s="185" t="s">
        <v>516</v>
      </c>
      <c r="AW78" s="29" t="n">
        <f aca="false">IF(AX78="","",AW77+1)</f>
        <v>76</v>
      </c>
      <c r="AX78" s="98" t="s">
        <v>117</v>
      </c>
      <c r="AY78" s="99" t="n">
        <v>6</v>
      </c>
      <c r="AZ78" s="99" t="n">
        <v>3</v>
      </c>
      <c r="BA78" s="99" t="n">
        <v>3</v>
      </c>
      <c r="BB78" s="99" t="n">
        <v>8</v>
      </c>
      <c r="BC78" s="100" t="s">
        <v>517</v>
      </c>
      <c r="BD78" s="65" t="n">
        <v>80000</v>
      </c>
      <c r="BE78" s="65" t="s">
        <v>518</v>
      </c>
      <c r="BF78" s="65" t="n">
        <v>20</v>
      </c>
      <c r="BG78" s="65" t="n">
        <v>30</v>
      </c>
      <c r="BH78" s="65" t="n">
        <v>30</v>
      </c>
      <c r="BI78" s="65" t="n">
        <v>20</v>
      </c>
      <c r="BJ78" s="65" t="n">
        <v>20</v>
      </c>
      <c r="BK78" s="65" t="n">
        <v>4</v>
      </c>
      <c r="BL78" s="65"/>
      <c r="BR78" s="65"/>
      <c r="BS78" s="189"/>
      <c r="BT78" s="65"/>
      <c r="BU78" s="190"/>
      <c r="BV78" s="65"/>
      <c r="BW78" s="65"/>
      <c r="BX78" s="65"/>
      <c r="BY78" s="189"/>
      <c r="GF78" s="65"/>
    </row>
    <row r="79" customFormat="false" ht="18" hidden="true" customHeight="true" outlineLevel="0" collapsed="false">
      <c r="AO79" s="184" t="n">
        <f aca="false">AO78+1</f>
        <v>48</v>
      </c>
      <c r="AP79" s="184" t="s">
        <v>12</v>
      </c>
      <c r="AQ79" s="185" t="s">
        <v>519</v>
      </c>
      <c r="AW79" s="29" t="n">
        <f aca="false">IF(AX79="","",AW78+1)</f>
        <v>77</v>
      </c>
      <c r="AX79" s="98" t="s">
        <v>143</v>
      </c>
      <c r="AY79" s="99" t="n">
        <v>4</v>
      </c>
      <c r="AZ79" s="99" t="n">
        <v>4</v>
      </c>
      <c r="BA79" s="99" t="n">
        <v>2</v>
      </c>
      <c r="BB79" s="99" t="n">
        <v>9</v>
      </c>
      <c r="BC79" s="100" t="s">
        <v>520</v>
      </c>
      <c r="BD79" s="65" t="n">
        <v>110000</v>
      </c>
      <c r="BE79" s="65" t="s">
        <v>521</v>
      </c>
      <c r="BF79" s="65" t="n">
        <v>20</v>
      </c>
      <c r="BG79" s="65" t="n">
        <v>30</v>
      </c>
      <c r="BH79" s="65" t="n">
        <v>30</v>
      </c>
      <c r="BI79" s="65" t="n">
        <v>20</v>
      </c>
      <c r="BJ79" s="65" t="n">
        <v>20</v>
      </c>
      <c r="BK79" s="65" t="n">
        <v>4</v>
      </c>
      <c r="BL79" s="65"/>
      <c r="BR79" s="65"/>
      <c r="BS79" s="189"/>
      <c r="BT79" s="65"/>
      <c r="BU79" s="190"/>
      <c r="BV79" s="65"/>
      <c r="BW79" s="65"/>
      <c r="BX79" s="65"/>
      <c r="BY79" s="189"/>
      <c r="GF79" s="65"/>
    </row>
    <row r="80" customFormat="false" ht="18" hidden="true" customHeight="true" outlineLevel="0" collapsed="false">
      <c r="AO80" s="184" t="n">
        <f aca="false">AO79+1</f>
        <v>49</v>
      </c>
      <c r="AP80" s="184" t="s">
        <v>12</v>
      </c>
      <c r="AQ80" s="185" t="s">
        <v>522</v>
      </c>
      <c r="AW80" s="29" t="n">
        <f aca="false">IF(AX80="","",AW79+1)</f>
        <v>78</v>
      </c>
      <c r="AX80" s="98" t="s">
        <v>171</v>
      </c>
      <c r="AY80" s="99" t="n">
        <v>4</v>
      </c>
      <c r="AZ80" s="99" t="n">
        <v>5</v>
      </c>
      <c r="BA80" s="99" t="n">
        <v>1</v>
      </c>
      <c r="BB80" s="99" t="n">
        <v>9</v>
      </c>
      <c r="BC80" s="100" t="s">
        <v>523</v>
      </c>
      <c r="BD80" s="65" t="n">
        <v>140000</v>
      </c>
      <c r="BE80" s="112" t="s">
        <v>524</v>
      </c>
      <c r="BF80" s="112" t="n">
        <v>30</v>
      </c>
      <c r="BG80" s="112" t="n">
        <v>30</v>
      </c>
      <c r="BH80" s="112" t="n">
        <v>30</v>
      </c>
      <c r="BI80" s="112" t="n">
        <v>20</v>
      </c>
      <c r="BJ80" s="112" t="n">
        <v>20</v>
      </c>
      <c r="BK80" s="65" t="n">
        <v>1</v>
      </c>
      <c r="BL80" s="112"/>
      <c r="BR80" s="65"/>
      <c r="BS80" s="189"/>
      <c r="BT80" s="65"/>
      <c r="BU80" s="190"/>
      <c r="BV80" s="65"/>
      <c r="BW80" s="65"/>
      <c r="BX80" s="65"/>
      <c r="BY80" s="189"/>
      <c r="GF80" s="112"/>
    </row>
    <row r="81" customFormat="false" ht="18" hidden="true" customHeight="true" outlineLevel="0" collapsed="false">
      <c r="AO81" s="184" t="n">
        <f aca="false">AO80+1</f>
        <v>50</v>
      </c>
      <c r="AP81" s="184" t="s">
        <v>12</v>
      </c>
      <c r="AQ81" s="185" t="s">
        <v>525</v>
      </c>
      <c r="AW81" s="29" t="n">
        <f aca="false">IF(AX81="","",AW80+1)</f>
        <v>79</v>
      </c>
      <c r="AX81" s="98" t="s">
        <v>526</v>
      </c>
      <c r="AY81" s="99" t="n">
        <v>5</v>
      </c>
      <c r="AZ81" s="99" t="n">
        <v>3</v>
      </c>
      <c r="BA81" s="99" t="n">
        <v>3</v>
      </c>
      <c r="BB81" s="99" t="n">
        <v>8</v>
      </c>
      <c r="BC81" s="100" t="s">
        <v>527</v>
      </c>
      <c r="BD81" s="65" t="n">
        <v>40000</v>
      </c>
      <c r="BE81" s="112" t="s">
        <v>528</v>
      </c>
      <c r="BF81" s="112" t="s">
        <v>75</v>
      </c>
      <c r="BG81" s="112" t="s">
        <v>75</v>
      </c>
      <c r="BH81" s="112" t="s">
        <v>75</v>
      </c>
      <c r="BI81" s="112" t="s">
        <v>75</v>
      </c>
      <c r="BJ81" s="112" t="s">
        <v>75</v>
      </c>
      <c r="BK81" s="112" t="n">
        <v>11</v>
      </c>
      <c r="BL81" s="65"/>
      <c r="BR81" s="65"/>
      <c r="BS81" s="189"/>
      <c r="BT81" s="65"/>
      <c r="BU81" s="190"/>
      <c r="BV81" s="65"/>
      <c r="BW81" s="65"/>
      <c r="BX81" s="65"/>
      <c r="BY81" s="189"/>
      <c r="GF81" s="33"/>
    </row>
    <row r="82" customFormat="false" ht="18" hidden="true" customHeight="true" outlineLevel="0" collapsed="false">
      <c r="AO82" s="184" t="n">
        <f aca="false">AO81+1</f>
        <v>51</v>
      </c>
      <c r="AP82" s="184" t="s">
        <v>12</v>
      </c>
      <c r="AQ82" s="185" t="s">
        <v>529</v>
      </c>
      <c r="AW82" s="29" t="n">
        <f aca="false">IF(AX82="","",AW81+1)</f>
        <v>80</v>
      </c>
      <c r="AX82" s="98" t="s">
        <v>90</v>
      </c>
      <c r="AY82" s="99" t="n">
        <v>5</v>
      </c>
      <c r="AZ82" s="99" t="n">
        <v>1</v>
      </c>
      <c r="BA82" s="99" t="n">
        <v>3</v>
      </c>
      <c r="BB82" s="99" t="n">
        <v>5</v>
      </c>
      <c r="BC82" s="100" t="s">
        <v>530</v>
      </c>
      <c r="BD82" s="65" t="n">
        <v>20000</v>
      </c>
      <c r="BE82" s="65" t="s">
        <v>531</v>
      </c>
      <c r="BF82" s="65" t="n">
        <v>30</v>
      </c>
      <c r="BG82" s="65" t="n">
        <v>20</v>
      </c>
      <c r="BH82" s="65" t="n">
        <v>30</v>
      </c>
      <c r="BI82" s="65" t="n">
        <v>30</v>
      </c>
      <c r="BJ82" s="65" t="s">
        <v>75</v>
      </c>
      <c r="BK82" s="65" t="n">
        <v>16</v>
      </c>
      <c r="BL82" s="65"/>
      <c r="BR82" s="65"/>
      <c r="BS82" s="189"/>
      <c r="BT82" s="65"/>
      <c r="BU82" s="190"/>
      <c r="BV82" s="65"/>
      <c r="BW82" s="65"/>
      <c r="BX82" s="65"/>
      <c r="BY82" s="189"/>
      <c r="GF82" s="33"/>
    </row>
    <row r="83" customFormat="false" ht="18" hidden="true" customHeight="true" outlineLevel="0" collapsed="false">
      <c r="AO83" s="184" t="n">
        <f aca="false">AO82+1</f>
        <v>52</v>
      </c>
      <c r="AP83" s="184" t="s">
        <v>12</v>
      </c>
      <c r="AQ83" s="185" t="s">
        <v>203</v>
      </c>
      <c r="AW83" s="29" t="n">
        <f aca="false">IF(AX83="","",AW82+1)</f>
        <v>81</v>
      </c>
      <c r="AX83" s="98" t="s">
        <v>118</v>
      </c>
      <c r="AY83" s="99" t="n">
        <v>5</v>
      </c>
      <c r="AZ83" s="99" t="n">
        <v>5</v>
      </c>
      <c r="BA83" s="99" t="n">
        <v>2</v>
      </c>
      <c r="BB83" s="99" t="n">
        <v>9</v>
      </c>
      <c r="BC83" s="100" t="s">
        <v>532</v>
      </c>
      <c r="BD83" s="65" t="n">
        <v>140000</v>
      </c>
      <c r="BE83" s="65" t="s">
        <v>533</v>
      </c>
      <c r="BF83" s="65" t="n">
        <v>30</v>
      </c>
      <c r="BG83" s="65" t="n">
        <v>30</v>
      </c>
      <c r="BH83" s="65" t="n">
        <v>30</v>
      </c>
      <c r="BI83" s="65" t="n">
        <v>20</v>
      </c>
      <c r="BJ83" s="65" t="s">
        <v>75</v>
      </c>
      <c r="BK83" s="65" t="n">
        <v>6</v>
      </c>
      <c r="BL83" s="112"/>
      <c r="BR83" s="65"/>
      <c r="BS83" s="189"/>
      <c r="BT83" s="65"/>
      <c r="BU83" s="190"/>
      <c r="BV83" s="65"/>
      <c r="BW83" s="65"/>
      <c r="BX83" s="65"/>
      <c r="BY83" s="189"/>
      <c r="GF83" s="112"/>
    </row>
    <row r="84" customFormat="false" ht="18" hidden="true" customHeight="true" outlineLevel="0" collapsed="false">
      <c r="AO84" s="184" t="n">
        <f aca="false">AO83+1</f>
        <v>53</v>
      </c>
      <c r="AP84" s="184" t="s">
        <v>12</v>
      </c>
      <c r="AQ84" s="185" t="s">
        <v>534</v>
      </c>
      <c r="AW84" s="29" t="n">
        <f aca="false">IF(AX84="","",AW83+1)</f>
        <v>82</v>
      </c>
      <c r="AX84" s="98" t="s">
        <v>535</v>
      </c>
      <c r="AY84" s="99" t="n">
        <v>5</v>
      </c>
      <c r="AZ84" s="99" t="n">
        <v>1</v>
      </c>
      <c r="BA84" s="99" t="n">
        <v>3</v>
      </c>
      <c r="BB84" s="99" t="n">
        <v>5</v>
      </c>
      <c r="BC84" s="100" t="s">
        <v>536</v>
      </c>
      <c r="BD84" s="65" t="n">
        <v>20000</v>
      </c>
      <c r="BE84" s="112" t="s">
        <v>537</v>
      </c>
      <c r="BF84" s="112" t="s">
        <v>75</v>
      </c>
      <c r="BG84" s="112" t="s">
        <v>75</v>
      </c>
      <c r="BH84" s="112" t="s">
        <v>75</v>
      </c>
      <c r="BI84" s="112" t="s">
        <v>75</v>
      </c>
      <c r="BJ84" s="112" t="s">
        <v>75</v>
      </c>
      <c r="BK84" s="112" t="n">
        <v>11</v>
      </c>
      <c r="BL84" s="33"/>
      <c r="BR84" s="65"/>
      <c r="BS84" s="189"/>
      <c r="BT84" s="65"/>
      <c r="BU84" s="190"/>
      <c r="BV84" s="65"/>
      <c r="BW84" s="65"/>
      <c r="BX84" s="65"/>
      <c r="BY84" s="189"/>
      <c r="GF84" s="33"/>
    </row>
    <row r="85" customFormat="false" ht="18" hidden="true" customHeight="true" outlineLevel="0" collapsed="false">
      <c r="AO85" s="184" t="n">
        <f aca="false">AO84+1</f>
        <v>54</v>
      </c>
      <c r="AP85" s="184" t="s">
        <v>12</v>
      </c>
      <c r="AQ85" s="185" t="s">
        <v>538</v>
      </c>
      <c r="AW85" s="29" t="n">
        <f aca="false">IF(AX85="","",AW84+1)</f>
        <v>83</v>
      </c>
      <c r="AX85" s="30" t="s">
        <v>91</v>
      </c>
      <c r="AY85" s="31" t="n">
        <v>5</v>
      </c>
      <c r="AZ85" s="31" t="n">
        <v>3</v>
      </c>
      <c r="BA85" s="31" t="n">
        <v>3</v>
      </c>
      <c r="BB85" s="31" t="n">
        <v>9</v>
      </c>
      <c r="BC85" s="32"/>
      <c r="BD85" s="33" t="n">
        <v>50000</v>
      </c>
      <c r="BE85" s="33" t="s">
        <v>539</v>
      </c>
      <c r="BF85" s="33" t="n">
        <v>20</v>
      </c>
      <c r="BG85" s="33" t="n">
        <v>30</v>
      </c>
      <c r="BH85" s="33" t="n">
        <v>30</v>
      </c>
      <c r="BI85" s="33" t="n">
        <v>30</v>
      </c>
      <c r="BJ85" s="33" t="s">
        <v>75</v>
      </c>
      <c r="BK85" s="33" t="n">
        <v>16</v>
      </c>
      <c r="BL85" s="33"/>
      <c r="BR85" s="65"/>
      <c r="BS85" s="189"/>
      <c r="BT85" s="65"/>
      <c r="BU85" s="190"/>
      <c r="BV85" s="65"/>
      <c r="BW85" s="65"/>
      <c r="BX85" s="65"/>
      <c r="BY85" s="189"/>
      <c r="GF85" s="33"/>
    </row>
    <row r="86" customFormat="false" ht="18" hidden="true" customHeight="true" outlineLevel="0" collapsed="false">
      <c r="AO86" s="184" t="n">
        <f aca="false">AO85+1</f>
        <v>55</v>
      </c>
      <c r="AP86" s="184" t="s">
        <v>12</v>
      </c>
      <c r="AQ86" s="185" t="s">
        <v>540</v>
      </c>
      <c r="AW86" s="29" t="n">
        <f aca="false">IF(AX86="","",AW85+1)</f>
        <v>84</v>
      </c>
      <c r="AX86" s="30" t="s">
        <v>119</v>
      </c>
      <c r="AY86" s="31" t="n">
        <v>6</v>
      </c>
      <c r="AZ86" s="31" t="n">
        <v>2</v>
      </c>
      <c r="BA86" s="31" t="n">
        <v>3</v>
      </c>
      <c r="BB86" s="31" t="n">
        <v>7</v>
      </c>
      <c r="BC86" s="32" t="s">
        <v>369</v>
      </c>
      <c r="BD86" s="33" t="n">
        <v>40000</v>
      </c>
      <c r="BE86" s="33" t="s">
        <v>541</v>
      </c>
      <c r="BF86" s="33" t="n">
        <v>30</v>
      </c>
      <c r="BG86" s="33" t="n">
        <v>20</v>
      </c>
      <c r="BH86" s="33" t="n">
        <v>30</v>
      </c>
      <c r="BI86" s="33" t="n">
        <v>30</v>
      </c>
      <c r="BJ86" s="33" t="s">
        <v>75</v>
      </c>
      <c r="BK86" s="33" t="n">
        <v>4</v>
      </c>
      <c r="BL86" s="33"/>
      <c r="BR86" s="65"/>
      <c r="BS86" s="189"/>
      <c r="BT86" s="65"/>
      <c r="BU86" s="190"/>
      <c r="BV86" s="65"/>
      <c r="BW86" s="65"/>
      <c r="BX86" s="65"/>
      <c r="BY86" s="189"/>
      <c r="GF86" s="33"/>
    </row>
    <row r="87" customFormat="false" ht="18" hidden="true" customHeight="true" outlineLevel="0" collapsed="false">
      <c r="AO87" s="184" t="n">
        <f aca="false">AO86+1</f>
        <v>56</v>
      </c>
      <c r="AP87" s="184" t="s">
        <v>12</v>
      </c>
      <c r="AQ87" s="185" t="s">
        <v>542</v>
      </c>
      <c r="AW87" s="29" t="n">
        <f aca="false">IF(AX87="","",AW86+1)</f>
        <v>85</v>
      </c>
      <c r="AX87" s="30" t="s">
        <v>145</v>
      </c>
      <c r="AY87" s="31" t="n">
        <v>5</v>
      </c>
      <c r="AZ87" s="31" t="n">
        <v>3</v>
      </c>
      <c r="BA87" s="31" t="n">
        <v>3</v>
      </c>
      <c r="BB87" s="31" t="n">
        <v>8</v>
      </c>
      <c r="BC87" s="32" t="s">
        <v>430</v>
      </c>
      <c r="BD87" s="33" t="n">
        <v>70000</v>
      </c>
      <c r="BE87" s="33" t="s">
        <v>543</v>
      </c>
      <c r="BF87" s="33" t="n">
        <v>20</v>
      </c>
      <c r="BG87" s="33" t="n">
        <v>30</v>
      </c>
      <c r="BH87" s="33" t="n">
        <v>20</v>
      </c>
      <c r="BI87" s="33" t="n">
        <v>30</v>
      </c>
      <c r="BJ87" s="33" t="s">
        <v>75</v>
      </c>
      <c r="BK87" s="33" t="n">
        <v>2</v>
      </c>
      <c r="BL87" s="33"/>
      <c r="BR87" s="65"/>
      <c r="BS87" s="189"/>
      <c r="BT87" s="65"/>
      <c r="BU87" s="190"/>
      <c r="BV87" s="65"/>
      <c r="BW87" s="65"/>
      <c r="BX87" s="65"/>
      <c r="BY87" s="189"/>
      <c r="GF87" s="33"/>
    </row>
    <row r="88" customFormat="false" ht="18" hidden="true" customHeight="true" outlineLevel="0" collapsed="false">
      <c r="AW88" s="29" t="n">
        <f aca="false">IF(AX88="","",AW87+1)</f>
        <v>86</v>
      </c>
      <c r="AX88" s="30" t="s">
        <v>173</v>
      </c>
      <c r="AY88" s="31" t="n">
        <v>4</v>
      </c>
      <c r="AZ88" s="31" t="n">
        <v>4</v>
      </c>
      <c r="BA88" s="31" t="n">
        <v>2</v>
      </c>
      <c r="BB88" s="31" t="n">
        <v>9</v>
      </c>
      <c r="BC88" s="32"/>
      <c r="BD88" s="33" t="n">
        <v>80000</v>
      </c>
      <c r="BE88" s="33" t="s">
        <v>544</v>
      </c>
      <c r="BF88" s="33" t="n">
        <v>20</v>
      </c>
      <c r="BG88" s="33" t="n">
        <v>30</v>
      </c>
      <c r="BH88" s="33" t="n">
        <v>30</v>
      </c>
      <c r="BI88" s="33" t="n">
        <v>20</v>
      </c>
      <c r="BJ88" s="33" t="s">
        <v>75</v>
      </c>
      <c r="BK88" s="33" t="n">
        <v>4</v>
      </c>
      <c r="BL88" s="33"/>
      <c r="BR88" s="65"/>
      <c r="BS88" s="189"/>
      <c r="BT88" s="65"/>
      <c r="BU88" s="190"/>
      <c r="BV88" s="65"/>
      <c r="BW88" s="65"/>
      <c r="BX88" s="65"/>
      <c r="BY88" s="189"/>
      <c r="GF88" s="33"/>
    </row>
    <row r="89" customFormat="false" ht="18" hidden="true" customHeight="true" outlineLevel="0" collapsed="false">
      <c r="AW89" s="29" t="n">
        <f aca="false">IF(AX89="","",AW88+1)</f>
        <v>87</v>
      </c>
      <c r="AX89" s="30" t="s">
        <v>196</v>
      </c>
      <c r="AY89" s="31" t="n">
        <v>6</v>
      </c>
      <c r="AZ89" s="31" t="n">
        <v>3</v>
      </c>
      <c r="BA89" s="31" t="n">
        <v>3</v>
      </c>
      <c r="BB89" s="31" t="n">
        <v>9</v>
      </c>
      <c r="BC89" s="32" t="s">
        <v>321</v>
      </c>
      <c r="BD89" s="33" t="n">
        <v>80000</v>
      </c>
      <c r="BE89" s="33" t="s">
        <v>545</v>
      </c>
      <c r="BF89" s="33" t="n">
        <v>20</v>
      </c>
      <c r="BG89" s="33" t="n">
        <v>30</v>
      </c>
      <c r="BH89" s="33" t="n">
        <v>30</v>
      </c>
      <c r="BI89" s="33" t="n">
        <v>20</v>
      </c>
      <c r="BJ89" s="33" t="s">
        <v>75</v>
      </c>
      <c r="BK89" s="33" t="n">
        <v>4</v>
      </c>
      <c r="BL89" s="65"/>
      <c r="BR89" s="65"/>
      <c r="BS89" s="189"/>
      <c r="BT89" s="65"/>
      <c r="BU89" s="190"/>
      <c r="BV89" s="65"/>
      <c r="BW89" s="65"/>
      <c r="BX89" s="65"/>
      <c r="BY89" s="189"/>
      <c r="GF89" s="33"/>
    </row>
    <row r="90" customFormat="false" ht="18" hidden="true" customHeight="true" outlineLevel="0" collapsed="false">
      <c r="AW90" s="29" t="n">
        <f aca="false">IF(AX90="","",AW89+1)</f>
        <v>88</v>
      </c>
      <c r="AX90" s="98" t="s">
        <v>218</v>
      </c>
      <c r="AY90" s="99" t="n">
        <v>4</v>
      </c>
      <c r="AZ90" s="99" t="n">
        <v>5</v>
      </c>
      <c r="BA90" s="99" t="n">
        <v>1</v>
      </c>
      <c r="BB90" s="99" t="n">
        <v>9</v>
      </c>
      <c r="BC90" s="100" t="s">
        <v>388</v>
      </c>
      <c r="BD90" s="65" t="n">
        <v>110000</v>
      </c>
      <c r="BE90" s="112" t="s">
        <v>546</v>
      </c>
      <c r="BF90" s="112" t="n">
        <v>30</v>
      </c>
      <c r="BG90" s="112" t="n">
        <v>30</v>
      </c>
      <c r="BH90" s="112" t="n">
        <v>30</v>
      </c>
      <c r="BI90" s="112" t="n">
        <v>20</v>
      </c>
      <c r="BJ90" s="112" t="s">
        <v>75</v>
      </c>
      <c r="BK90" s="65" t="n">
        <v>1</v>
      </c>
      <c r="BL90" s="112"/>
      <c r="BR90" s="65"/>
      <c r="BS90" s="189"/>
      <c r="BT90" s="65"/>
      <c r="BU90" s="190"/>
      <c r="BV90" s="65"/>
      <c r="BW90" s="65"/>
      <c r="BX90" s="65"/>
      <c r="BY90" s="189"/>
      <c r="GF90" s="112"/>
    </row>
    <row r="91" customFormat="false" ht="18" hidden="true" customHeight="true" outlineLevel="0" collapsed="false">
      <c r="AW91" s="29" t="n">
        <f aca="false">IF(AX91="","",AW90+1)</f>
        <v>89</v>
      </c>
      <c r="AX91" s="98" t="s">
        <v>547</v>
      </c>
      <c r="AY91" s="99" t="n">
        <v>5</v>
      </c>
      <c r="AZ91" s="99" t="n">
        <v>3</v>
      </c>
      <c r="BA91" s="99" t="n">
        <v>3</v>
      </c>
      <c r="BB91" s="99" t="n">
        <v>9</v>
      </c>
      <c r="BC91" s="100" t="s">
        <v>304</v>
      </c>
      <c r="BD91" s="65" t="n">
        <v>50000</v>
      </c>
      <c r="BE91" s="112" t="s">
        <v>548</v>
      </c>
      <c r="BF91" s="112" t="s">
        <v>75</v>
      </c>
      <c r="BG91" s="112" t="s">
        <v>75</v>
      </c>
      <c r="BH91" s="112" t="s">
        <v>75</v>
      </c>
      <c r="BI91" s="112" t="s">
        <v>75</v>
      </c>
      <c r="BJ91" s="112" t="s">
        <v>75</v>
      </c>
      <c r="BK91" s="112" t="n">
        <v>11</v>
      </c>
      <c r="BL91" s="33"/>
      <c r="BR91" s="65"/>
      <c r="BS91" s="189"/>
      <c r="BT91" s="65"/>
      <c r="BU91" s="190"/>
      <c r="BV91" s="65"/>
      <c r="BW91" s="65"/>
      <c r="BX91" s="65"/>
      <c r="BY91" s="189"/>
      <c r="GF91" s="33"/>
    </row>
    <row r="92" customFormat="false" ht="18" hidden="true" customHeight="true" outlineLevel="0" collapsed="false">
      <c r="AW92" s="29" t="n">
        <f aca="false">IF(AX92="","",AW91+1)</f>
        <v>90</v>
      </c>
      <c r="AX92" s="30" t="s">
        <v>92</v>
      </c>
      <c r="AY92" s="31" t="n">
        <v>7</v>
      </c>
      <c r="AZ92" s="31" t="n">
        <v>3</v>
      </c>
      <c r="BA92" s="31" t="n">
        <v>3</v>
      </c>
      <c r="BB92" s="31" t="n">
        <v>7</v>
      </c>
      <c r="BC92" s="32"/>
      <c r="BD92" s="33" t="n">
        <v>50000</v>
      </c>
      <c r="BE92" s="33" t="s">
        <v>549</v>
      </c>
      <c r="BF92" s="33" t="n">
        <v>20</v>
      </c>
      <c r="BG92" s="33" t="n">
        <v>30</v>
      </c>
      <c r="BH92" s="33" t="n">
        <v>30</v>
      </c>
      <c r="BI92" s="33" t="n">
        <v>30</v>
      </c>
      <c r="BJ92" s="33" t="n">
        <v>30</v>
      </c>
      <c r="BK92" s="33" t="n">
        <v>16</v>
      </c>
      <c r="BL92" s="33"/>
      <c r="BR92" s="65"/>
      <c r="BS92" s="189"/>
      <c r="BT92" s="65"/>
      <c r="BU92" s="190"/>
      <c r="BV92" s="65"/>
      <c r="BW92" s="65"/>
      <c r="BX92" s="65"/>
      <c r="BY92" s="189"/>
      <c r="GF92" s="33"/>
    </row>
    <row r="93" customFormat="false" ht="18" hidden="true" customHeight="true" outlineLevel="0" collapsed="false">
      <c r="AW93" s="29" t="n">
        <f aca="false">IF(AX93="","",AW92+1)</f>
        <v>91</v>
      </c>
      <c r="AX93" s="30" t="s">
        <v>120</v>
      </c>
      <c r="AY93" s="31" t="n">
        <v>7</v>
      </c>
      <c r="AZ93" s="31" t="n">
        <v>3</v>
      </c>
      <c r="BA93" s="31" t="n">
        <v>3</v>
      </c>
      <c r="BB93" s="31" t="n">
        <v>7</v>
      </c>
      <c r="BC93" s="32" t="s">
        <v>430</v>
      </c>
      <c r="BD93" s="33" t="n">
        <v>70000</v>
      </c>
      <c r="BE93" s="33" t="s">
        <v>550</v>
      </c>
      <c r="BF93" s="33" t="n">
        <v>20</v>
      </c>
      <c r="BG93" s="33" t="n">
        <v>30</v>
      </c>
      <c r="BH93" s="33" t="n">
        <v>20</v>
      </c>
      <c r="BI93" s="33" t="n">
        <v>30</v>
      </c>
      <c r="BJ93" s="33" t="n">
        <v>30</v>
      </c>
      <c r="BK93" s="33" t="n">
        <v>2</v>
      </c>
      <c r="BL93" s="33"/>
      <c r="BR93" s="65"/>
      <c r="BS93" s="189"/>
      <c r="BT93" s="65"/>
      <c r="BU93" s="190"/>
      <c r="BV93" s="65"/>
      <c r="BW93" s="65"/>
      <c r="BX93" s="65"/>
      <c r="BY93" s="189"/>
      <c r="GF93" s="33"/>
    </row>
    <row r="94" customFormat="false" ht="18" hidden="true" customHeight="true" outlineLevel="0" collapsed="false">
      <c r="AW94" s="29" t="n">
        <f aca="false">IF(AX94="","",AW93+1)</f>
        <v>92</v>
      </c>
      <c r="AX94" s="30" t="s">
        <v>146</v>
      </c>
      <c r="AY94" s="31" t="n">
        <v>9</v>
      </c>
      <c r="AZ94" s="31" t="n">
        <v>2</v>
      </c>
      <c r="BA94" s="31" t="n">
        <v>4</v>
      </c>
      <c r="BB94" s="31" t="n">
        <v>7</v>
      </c>
      <c r="BC94" s="32" t="s">
        <v>73</v>
      </c>
      <c r="BD94" s="33" t="n">
        <v>80000</v>
      </c>
      <c r="BE94" s="33" t="s">
        <v>551</v>
      </c>
      <c r="BF94" s="33" t="n">
        <v>20</v>
      </c>
      <c r="BG94" s="33" t="n">
        <v>20</v>
      </c>
      <c r="BH94" s="33" t="n">
        <v>30</v>
      </c>
      <c r="BI94" s="33" t="n">
        <v>30</v>
      </c>
      <c r="BJ94" s="33" t="n">
        <v>30</v>
      </c>
      <c r="BK94" s="33" t="n">
        <v>4</v>
      </c>
      <c r="BL94" s="33"/>
      <c r="BR94" s="65"/>
      <c r="BS94" s="189"/>
      <c r="BT94" s="65"/>
      <c r="BU94" s="190"/>
      <c r="BV94" s="65"/>
      <c r="BW94" s="65"/>
      <c r="BX94" s="65"/>
      <c r="BY94" s="189"/>
      <c r="GF94" s="33"/>
    </row>
    <row r="95" customFormat="false" ht="18" hidden="true" customHeight="true" outlineLevel="0" collapsed="false">
      <c r="AW95" s="29" t="n">
        <f aca="false">IF(AX95="","",AW94+1)</f>
        <v>93</v>
      </c>
      <c r="AX95" s="30" t="s">
        <v>174</v>
      </c>
      <c r="AY95" s="31" t="n">
        <v>7</v>
      </c>
      <c r="AZ95" s="31" t="n">
        <v>3</v>
      </c>
      <c r="BA95" s="31" t="n">
        <v>3</v>
      </c>
      <c r="BB95" s="31" t="n">
        <v>8</v>
      </c>
      <c r="BC95" s="32" t="s">
        <v>321</v>
      </c>
      <c r="BD95" s="33" t="n">
        <v>90000</v>
      </c>
      <c r="BE95" s="33" t="s">
        <v>552</v>
      </c>
      <c r="BF95" s="33" t="n">
        <v>20</v>
      </c>
      <c r="BG95" s="33" t="n">
        <v>30</v>
      </c>
      <c r="BH95" s="33" t="n">
        <v>30</v>
      </c>
      <c r="BI95" s="33" t="n">
        <v>20</v>
      </c>
      <c r="BJ95" s="33" t="n">
        <v>30</v>
      </c>
      <c r="BK95" s="33" t="n">
        <v>2</v>
      </c>
      <c r="BL95" s="65"/>
      <c r="BR95" s="65"/>
      <c r="BS95" s="189"/>
      <c r="BT95" s="65"/>
      <c r="BU95" s="190"/>
      <c r="BV95" s="65"/>
      <c r="BW95" s="65"/>
      <c r="BX95" s="65"/>
      <c r="BY95" s="189"/>
      <c r="GF95" s="33"/>
    </row>
    <row r="96" customFormat="false" ht="18" hidden="true" customHeight="true" outlineLevel="0" collapsed="false">
      <c r="AW96" s="29" t="n">
        <f aca="false">IF(AX96="","",AW95+1)</f>
        <v>94</v>
      </c>
      <c r="AX96" s="98" t="s">
        <v>197</v>
      </c>
      <c r="AY96" s="99" t="n">
        <v>6</v>
      </c>
      <c r="AZ96" s="99" t="n">
        <v>5</v>
      </c>
      <c r="BA96" s="99" t="n">
        <v>2</v>
      </c>
      <c r="BB96" s="99" t="n">
        <v>8</v>
      </c>
      <c r="BC96" s="100" t="s">
        <v>553</v>
      </c>
      <c r="BD96" s="65" t="n">
        <v>150000</v>
      </c>
      <c r="BE96" s="112" t="s">
        <v>554</v>
      </c>
      <c r="BF96" s="112" t="n">
        <v>30</v>
      </c>
      <c r="BG96" s="112" t="n">
        <v>30</v>
      </c>
      <c r="BH96" s="112" t="n">
        <v>30</v>
      </c>
      <c r="BI96" s="112" t="n">
        <v>20</v>
      </c>
      <c r="BJ96" s="112" t="n">
        <v>30</v>
      </c>
      <c r="BK96" s="65" t="n">
        <v>1</v>
      </c>
      <c r="BL96" s="112"/>
      <c r="BR96" s="65"/>
      <c r="BS96" s="189"/>
      <c r="BT96" s="65"/>
      <c r="BU96" s="190"/>
      <c r="BV96" s="65"/>
      <c r="BW96" s="65"/>
      <c r="BX96" s="65"/>
      <c r="BY96" s="189"/>
      <c r="GF96" s="112"/>
    </row>
    <row r="97" customFormat="false" ht="18" hidden="true" customHeight="true" outlineLevel="0" collapsed="false">
      <c r="AW97" s="29" t="n">
        <f aca="false">IF(AX97="","",AW96+1)</f>
        <v>95</v>
      </c>
      <c r="AX97" s="98" t="s">
        <v>555</v>
      </c>
      <c r="AY97" s="99" t="n">
        <v>7</v>
      </c>
      <c r="AZ97" s="99" t="n">
        <v>3</v>
      </c>
      <c r="BA97" s="99" t="n">
        <v>3</v>
      </c>
      <c r="BB97" s="99" t="n">
        <v>7</v>
      </c>
      <c r="BC97" s="100" t="s">
        <v>304</v>
      </c>
      <c r="BD97" s="65" t="n">
        <v>50000</v>
      </c>
      <c r="BE97" s="112" t="s">
        <v>556</v>
      </c>
      <c r="BF97" s="112" t="s">
        <v>75</v>
      </c>
      <c r="BG97" s="112" t="s">
        <v>75</v>
      </c>
      <c r="BH97" s="112" t="s">
        <v>75</v>
      </c>
      <c r="BI97" s="112" t="s">
        <v>75</v>
      </c>
      <c r="BJ97" s="112" t="s">
        <v>75</v>
      </c>
      <c r="BK97" s="112" t="n">
        <v>11</v>
      </c>
      <c r="BL97" s="65"/>
      <c r="BR97" s="65"/>
      <c r="BS97" s="189"/>
      <c r="BT97" s="65"/>
      <c r="BU97" s="190"/>
      <c r="BV97" s="65"/>
      <c r="BW97" s="65"/>
      <c r="BX97" s="65"/>
      <c r="BY97" s="189"/>
      <c r="GF97" s="65"/>
    </row>
    <row r="98" customFormat="false" ht="18" hidden="true" customHeight="true" outlineLevel="0" collapsed="false">
      <c r="AW98" s="29" t="n">
        <f aca="false">IF(AX98="","",AW97+1)</f>
        <v>96</v>
      </c>
      <c r="AX98" s="98" t="s">
        <v>94</v>
      </c>
      <c r="AY98" s="99" t="n">
        <v>5</v>
      </c>
      <c r="AZ98" s="99" t="n">
        <v>3</v>
      </c>
      <c r="BA98" s="99" t="n">
        <v>2</v>
      </c>
      <c r="BB98" s="99" t="n">
        <v>7</v>
      </c>
      <c r="BC98" s="100" t="s">
        <v>445</v>
      </c>
      <c r="BD98" s="65" t="n">
        <v>40000</v>
      </c>
      <c r="BE98" s="65" t="s">
        <v>557</v>
      </c>
      <c r="BF98" s="65" t="n">
        <v>20</v>
      </c>
      <c r="BG98" s="65" t="n">
        <v>30</v>
      </c>
      <c r="BH98" s="65" t="n">
        <v>30</v>
      </c>
      <c r="BI98" s="65" t="n">
        <v>30</v>
      </c>
      <c r="BJ98" s="65" t="s">
        <v>75</v>
      </c>
      <c r="BK98" s="65" t="n">
        <v>16</v>
      </c>
      <c r="BL98" s="65"/>
      <c r="BR98" s="65"/>
      <c r="BS98" s="189"/>
      <c r="BT98" s="65"/>
      <c r="BU98" s="190"/>
      <c r="BV98" s="65"/>
      <c r="BW98" s="65"/>
      <c r="BX98" s="65"/>
      <c r="BY98" s="189"/>
      <c r="GF98" s="65"/>
    </row>
    <row r="99" customFormat="false" ht="18" hidden="true" customHeight="true" outlineLevel="0" collapsed="false">
      <c r="AW99" s="29" t="n">
        <f aca="false">IF(AX99="","",AW98+1)</f>
        <v>97</v>
      </c>
      <c r="AX99" s="98" t="s">
        <v>122</v>
      </c>
      <c r="AY99" s="99" t="n">
        <v>4</v>
      </c>
      <c r="AZ99" s="99" t="n">
        <v>3</v>
      </c>
      <c r="BA99" s="99" t="n">
        <v>2</v>
      </c>
      <c r="BB99" s="99" t="n">
        <v>8</v>
      </c>
      <c r="BC99" s="100" t="s">
        <v>426</v>
      </c>
      <c r="BD99" s="65" t="n">
        <v>40000</v>
      </c>
      <c r="BE99" s="65" t="s">
        <v>558</v>
      </c>
      <c r="BF99" s="65" t="n">
        <v>20</v>
      </c>
      <c r="BG99" s="65" t="n">
        <v>30</v>
      </c>
      <c r="BH99" s="65" t="n">
        <v>30</v>
      </c>
      <c r="BI99" s="65" t="n">
        <v>30</v>
      </c>
      <c r="BJ99" s="65" t="s">
        <v>75</v>
      </c>
      <c r="BK99" s="65" t="n">
        <v>16</v>
      </c>
      <c r="BL99" s="65"/>
      <c r="BR99" s="65"/>
      <c r="BS99" s="189"/>
      <c r="BT99" s="65"/>
      <c r="BU99" s="190"/>
      <c r="BV99" s="65"/>
      <c r="BW99" s="65"/>
      <c r="BX99" s="65"/>
      <c r="BY99" s="189"/>
      <c r="GF99" s="65"/>
    </row>
    <row r="100" customFormat="false" ht="18" hidden="true" customHeight="true" outlineLevel="0" collapsed="false">
      <c r="AW100" s="29" t="n">
        <f aca="false">IF(AX100="","",AW99+1)</f>
        <v>98</v>
      </c>
      <c r="AX100" s="98" t="s">
        <v>148</v>
      </c>
      <c r="AY100" s="99" t="n">
        <v>7</v>
      </c>
      <c r="AZ100" s="99" t="n">
        <v>3</v>
      </c>
      <c r="BA100" s="99" t="n">
        <v>3</v>
      </c>
      <c r="BB100" s="99" t="n">
        <v>7</v>
      </c>
      <c r="BC100" s="100" t="s">
        <v>73</v>
      </c>
      <c r="BD100" s="65" t="n">
        <v>70000</v>
      </c>
      <c r="BE100" s="65" t="s">
        <v>559</v>
      </c>
      <c r="BF100" s="65" t="n">
        <v>20</v>
      </c>
      <c r="BG100" s="65" t="n">
        <v>20</v>
      </c>
      <c r="BH100" s="65" t="n">
        <v>30</v>
      </c>
      <c r="BI100" s="65" t="n">
        <v>30</v>
      </c>
      <c r="BJ100" s="65" t="s">
        <v>75</v>
      </c>
      <c r="BK100" s="65" t="n">
        <v>4</v>
      </c>
      <c r="BL100" s="65"/>
      <c r="BR100" s="65"/>
      <c r="BS100" s="189"/>
      <c r="BT100" s="65"/>
      <c r="BU100" s="190"/>
      <c r="BV100" s="65"/>
      <c r="BW100" s="65"/>
      <c r="BX100" s="65"/>
      <c r="BY100" s="189"/>
      <c r="GF100" s="65"/>
    </row>
    <row r="101" customFormat="false" ht="18" hidden="true" customHeight="true" outlineLevel="0" collapsed="false">
      <c r="AW101" s="29" t="n">
        <f aca="false">IF(AX101="","",AW100+1)</f>
        <v>99</v>
      </c>
      <c r="AX101" s="98" t="s">
        <v>175</v>
      </c>
      <c r="AY101" s="99" t="n">
        <v>6</v>
      </c>
      <c r="AZ101" s="99" t="n">
        <v>3</v>
      </c>
      <c r="BA101" s="99" t="n">
        <v>3</v>
      </c>
      <c r="BB101" s="99" t="n">
        <v>8</v>
      </c>
      <c r="BC101" s="100" t="s">
        <v>480</v>
      </c>
      <c r="BD101" s="65" t="n">
        <v>90000</v>
      </c>
      <c r="BE101" s="65" t="s">
        <v>560</v>
      </c>
      <c r="BF101" s="65" t="n">
        <v>20</v>
      </c>
      <c r="BG101" s="65" t="n">
        <v>30</v>
      </c>
      <c r="BH101" s="65" t="n">
        <v>30</v>
      </c>
      <c r="BI101" s="65" t="n">
        <v>20</v>
      </c>
      <c r="BJ101" s="65" t="s">
        <v>75</v>
      </c>
      <c r="BK101" s="65" t="n">
        <v>2</v>
      </c>
      <c r="BL101" s="65"/>
      <c r="BR101" s="65"/>
      <c r="BS101" s="189"/>
      <c r="BT101" s="65"/>
      <c r="BU101" s="190"/>
      <c r="BV101" s="65"/>
      <c r="BW101" s="65"/>
      <c r="BX101" s="65"/>
      <c r="BY101" s="189"/>
      <c r="GF101" s="65"/>
    </row>
    <row r="102" customFormat="false" ht="18" hidden="true" customHeight="true" outlineLevel="0" collapsed="false">
      <c r="AW102" s="29" t="n">
        <f aca="false">IF(AX102="","",AW101+1)</f>
        <v>100</v>
      </c>
      <c r="AX102" s="98" t="s">
        <v>198</v>
      </c>
      <c r="AY102" s="99" t="n">
        <v>3</v>
      </c>
      <c r="AZ102" s="99" t="n">
        <v>5</v>
      </c>
      <c r="BA102" s="99" t="n">
        <v>1</v>
      </c>
      <c r="BB102" s="99" t="n">
        <v>9</v>
      </c>
      <c r="BC102" s="100" t="s">
        <v>561</v>
      </c>
      <c r="BD102" s="65" t="n">
        <v>120000</v>
      </c>
      <c r="BE102" s="65" t="s">
        <v>562</v>
      </c>
      <c r="BF102" s="65" t="n">
        <v>30</v>
      </c>
      <c r="BG102" s="65" t="n">
        <v>30</v>
      </c>
      <c r="BH102" s="65" t="n">
        <v>30</v>
      </c>
      <c r="BI102" s="65" t="n">
        <v>20</v>
      </c>
      <c r="BJ102" s="65" t="s">
        <v>75</v>
      </c>
      <c r="BK102" s="65" t="n">
        <v>2</v>
      </c>
      <c r="BL102" s="112"/>
      <c r="BR102" s="65"/>
      <c r="BS102" s="189"/>
      <c r="BT102" s="65"/>
      <c r="BU102" s="190"/>
      <c r="BV102" s="65"/>
      <c r="BW102" s="65"/>
      <c r="BX102" s="65"/>
      <c r="BY102" s="189"/>
      <c r="GF102" s="112"/>
    </row>
    <row r="103" customFormat="false" ht="18" hidden="true" customHeight="true" outlineLevel="0" collapsed="false">
      <c r="AW103" s="29" t="n">
        <f aca="false">IF(AX103="","",AW102+1)</f>
        <v>101</v>
      </c>
      <c r="AX103" s="98" t="s">
        <v>563</v>
      </c>
      <c r="AY103" s="99" t="n">
        <v>5</v>
      </c>
      <c r="AZ103" s="99" t="n">
        <v>3</v>
      </c>
      <c r="BA103" s="99" t="n">
        <v>2</v>
      </c>
      <c r="BB103" s="99" t="n">
        <v>7</v>
      </c>
      <c r="BC103" s="100" t="s">
        <v>462</v>
      </c>
      <c r="BD103" s="65" t="n">
        <v>40000</v>
      </c>
      <c r="BE103" s="112" t="s">
        <v>564</v>
      </c>
      <c r="BF103" s="112" t="s">
        <v>75</v>
      </c>
      <c r="BG103" s="112" t="s">
        <v>75</v>
      </c>
      <c r="BH103" s="112" t="s">
        <v>75</v>
      </c>
      <c r="BI103" s="112" t="s">
        <v>75</v>
      </c>
      <c r="BJ103" s="112" t="s">
        <v>75</v>
      </c>
      <c r="BK103" s="112" t="n">
        <v>11</v>
      </c>
      <c r="BL103" s="112"/>
      <c r="BR103" s="65"/>
      <c r="BS103" s="189"/>
      <c r="BT103" s="65"/>
      <c r="BU103" s="190"/>
      <c r="BV103" s="65"/>
      <c r="BW103" s="65"/>
      <c r="BX103" s="65"/>
      <c r="BY103" s="189"/>
      <c r="GF103" s="112"/>
    </row>
    <row r="104" customFormat="false" ht="18" hidden="true" customHeight="true" outlineLevel="0" collapsed="false">
      <c r="AW104" s="29" t="n">
        <f aca="false">IF(AX104="","",AW103+1)</f>
        <v>102</v>
      </c>
      <c r="AX104" s="98" t="s">
        <v>565</v>
      </c>
      <c r="AY104" s="99" t="n">
        <v>4</v>
      </c>
      <c r="AZ104" s="99" t="n">
        <v>3</v>
      </c>
      <c r="BA104" s="99" t="n">
        <v>2</v>
      </c>
      <c r="BB104" s="99" t="n">
        <v>8</v>
      </c>
      <c r="BC104" s="100" t="s">
        <v>490</v>
      </c>
      <c r="BD104" s="65" t="n">
        <v>40000</v>
      </c>
      <c r="BE104" s="112" t="s">
        <v>566</v>
      </c>
      <c r="BF104" s="112" t="s">
        <v>75</v>
      </c>
      <c r="BG104" s="112" t="s">
        <v>75</v>
      </c>
      <c r="BH104" s="112" t="s">
        <v>75</v>
      </c>
      <c r="BI104" s="112" t="s">
        <v>75</v>
      </c>
      <c r="BJ104" s="112" t="s">
        <v>75</v>
      </c>
      <c r="BK104" s="112" t="n">
        <v>11</v>
      </c>
      <c r="BL104" s="65"/>
      <c r="BR104" s="65"/>
      <c r="BS104" s="189"/>
      <c r="BT104" s="65"/>
      <c r="BU104" s="190"/>
      <c r="BV104" s="65"/>
      <c r="BW104" s="65"/>
      <c r="BX104" s="65"/>
      <c r="BY104" s="189"/>
      <c r="GF104" s="65"/>
    </row>
    <row r="105" customFormat="false" ht="18" hidden="true" customHeight="true" outlineLevel="0" collapsed="false">
      <c r="AW105" s="29" t="n">
        <f aca="false">IF(AX105="","",AW104+1)</f>
        <v>103</v>
      </c>
      <c r="AX105" s="98" t="s">
        <v>96</v>
      </c>
      <c r="AY105" s="99" t="n">
        <v>6</v>
      </c>
      <c r="AZ105" s="99" t="n">
        <v>3</v>
      </c>
      <c r="BA105" s="99" t="n">
        <v>3</v>
      </c>
      <c r="BB105" s="99" t="n">
        <v>7</v>
      </c>
      <c r="BC105" s="0"/>
      <c r="BD105" s="65" t="n">
        <v>40000</v>
      </c>
      <c r="BE105" s="65" t="s">
        <v>567</v>
      </c>
      <c r="BF105" s="65" t="n">
        <v>20</v>
      </c>
      <c r="BG105" s="65" t="n">
        <v>30</v>
      </c>
      <c r="BH105" s="65" t="n">
        <v>30</v>
      </c>
      <c r="BI105" s="65" t="n">
        <v>30</v>
      </c>
      <c r="BJ105" s="65" t="s">
        <v>75</v>
      </c>
      <c r="BK105" s="65" t="n">
        <v>16</v>
      </c>
      <c r="BL105" s="65"/>
      <c r="BR105" s="65"/>
      <c r="BS105" s="189"/>
      <c r="BT105" s="65"/>
      <c r="BU105" s="190"/>
      <c r="BV105" s="65"/>
      <c r="BW105" s="65"/>
      <c r="BX105" s="65"/>
      <c r="BY105" s="189"/>
      <c r="GF105" s="65"/>
    </row>
    <row r="106" customFormat="false" ht="18" hidden="true" customHeight="true" outlineLevel="0" collapsed="false">
      <c r="AW106" s="29" t="n">
        <f aca="false">IF(AX106="","",AW105+1)</f>
        <v>104</v>
      </c>
      <c r="AX106" s="98" t="s">
        <v>69</v>
      </c>
      <c r="AY106" s="99" t="n">
        <v>6</v>
      </c>
      <c r="AZ106" s="99" t="n">
        <v>4</v>
      </c>
      <c r="BA106" s="99" t="n">
        <v>4</v>
      </c>
      <c r="BB106" s="99" t="n">
        <v>8</v>
      </c>
      <c r="BC106" s="100" t="s">
        <v>568</v>
      </c>
      <c r="BD106" s="65" t="n">
        <v>110000</v>
      </c>
      <c r="BE106" s="65" t="s">
        <v>569</v>
      </c>
      <c r="BF106" s="65" t="n">
        <v>20</v>
      </c>
      <c r="BG106" s="65" t="n">
        <v>20</v>
      </c>
      <c r="BH106" s="65" t="n">
        <v>30</v>
      </c>
      <c r="BI106" s="65" t="n">
        <v>20</v>
      </c>
      <c r="BJ106" s="65" t="s">
        <v>75</v>
      </c>
      <c r="BK106" s="65" t="n">
        <v>6</v>
      </c>
      <c r="BL106" s="112"/>
      <c r="BR106" s="65"/>
      <c r="BS106" s="189"/>
      <c r="BT106" s="65"/>
      <c r="BU106" s="190"/>
      <c r="BV106" s="65"/>
      <c r="BW106" s="65"/>
      <c r="BX106" s="65"/>
      <c r="BY106" s="189"/>
      <c r="GF106" s="112"/>
    </row>
    <row r="107" customFormat="false" ht="18" hidden="true" customHeight="true" outlineLevel="0" collapsed="false">
      <c r="AW107" s="29" t="n">
        <f aca="false">IF(AX107="","",AW106+1)</f>
        <v>105</v>
      </c>
      <c r="AX107" s="98" t="s">
        <v>570</v>
      </c>
      <c r="AY107" s="99" t="n">
        <v>6</v>
      </c>
      <c r="AZ107" s="99" t="n">
        <v>3</v>
      </c>
      <c r="BA107" s="99" t="n">
        <v>3</v>
      </c>
      <c r="BB107" s="99" t="n">
        <v>7</v>
      </c>
      <c r="BC107" s="100" t="s">
        <v>304</v>
      </c>
      <c r="BD107" s="65" t="n">
        <v>40000</v>
      </c>
      <c r="BE107" s="112" t="s">
        <v>571</v>
      </c>
      <c r="BF107" s="112" t="s">
        <v>75</v>
      </c>
      <c r="BG107" s="112" t="s">
        <v>75</v>
      </c>
      <c r="BH107" s="112" t="s">
        <v>75</v>
      </c>
      <c r="BI107" s="112" t="s">
        <v>75</v>
      </c>
      <c r="BJ107" s="112" t="s">
        <v>75</v>
      </c>
      <c r="BK107" s="112" t="n">
        <v>11</v>
      </c>
      <c r="BL107" s="33"/>
      <c r="BR107" s="65"/>
      <c r="BS107" s="189"/>
      <c r="BT107" s="65"/>
      <c r="BU107" s="190"/>
      <c r="BV107" s="65"/>
      <c r="BW107" s="65"/>
      <c r="BX107" s="65"/>
      <c r="BY107" s="189"/>
      <c r="GF107" s="33"/>
    </row>
    <row r="108" customFormat="false" ht="18" hidden="true" customHeight="true" outlineLevel="0" collapsed="false">
      <c r="AW108" s="29" t="n">
        <f aca="false">IF(AX108="","",AW107+1)</f>
        <v>106</v>
      </c>
      <c r="AX108" s="30" t="s">
        <v>97</v>
      </c>
      <c r="AY108" s="31" t="n">
        <v>7</v>
      </c>
      <c r="AZ108" s="31" t="n">
        <v>3</v>
      </c>
      <c r="BA108" s="31" t="n">
        <v>4</v>
      </c>
      <c r="BB108" s="31" t="n">
        <v>7</v>
      </c>
      <c r="BC108" s="32"/>
      <c r="BD108" s="33" t="n">
        <v>70000</v>
      </c>
      <c r="BE108" s="33" t="s">
        <v>572</v>
      </c>
      <c r="BF108" s="33" t="n">
        <v>20</v>
      </c>
      <c r="BG108" s="33" t="n">
        <v>20</v>
      </c>
      <c r="BH108" s="33" t="n">
        <v>30</v>
      </c>
      <c r="BI108" s="33" t="n">
        <v>30</v>
      </c>
      <c r="BJ108" s="33" t="s">
        <v>75</v>
      </c>
      <c r="BK108" s="33" t="n">
        <v>16</v>
      </c>
      <c r="BL108" s="33"/>
      <c r="BR108" s="65"/>
      <c r="BS108" s="189"/>
      <c r="BT108" s="65"/>
      <c r="BU108" s="190"/>
      <c r="BV108" s="65"/>
      <c r="BW108" s="65"/>
      <c r="BX108" s="65"/>
      <c r="BY108" s="189"/>
      <c r="GF108" s="33"/>
    </row>
    <row r="109" customFormat="false" ht="18" hidden="true" customHeight="true" outlineLevel="0" collapsed="false">
      <c r="AW109" s="29" t="n">
        <f aca="false">IF(AX109="","",AW108+1)</f>
        <v>107</v>
      </c>
      <c r="AX109" s="30" t="s">
        <v>124</v>
      </c>
      <c r="AY109" s="31" t="n">
        <v>7</v>
      </c>
      <c r="AZ109" s="31" t="n">
        <v>3</v>
      </c>
      <c r="BA109" s="31" t="n">
        <v>4</v>
      </c>
      <c r="BB109" s="31" t="n">
        <v>7</v>
      </c>
      <c r="BC109" s="32" t="s">
        <v>358</v>
      </c>
      <c r="BD109" s="33" t="n">
        <v>90000</v>
      </c>
      <c r="BE109" s="33" t="s">
        <v>573</v>
      </c>
      <c r="BF109" s="33" t="n">
        <v>20</v>
      </c>
      <c r="BG109" s="33" t="n">
        <v>20</v>
      </c>
      <c r="BH109" s="33" t="n">
        <v>20</v>
      </c>
      <c r="BI109" s="33" t="n">
        <v>30</v>
      </c>
      <c r="BJ109" s="33" t="s">
        <v>75</v>
      </c>
      <c r="BK109" s="33" t="n">
        <v>2</v>
      </c>
      <c r="BL109" s="33"/>
      <c r="BR109" s="65"/>
      <c r="BS109" s="189"/>
      <c r="BT109" s="65"/>
      <c r="BU109" s="190"/>
      <c r="BV109" s="65"/>
      <c r="BW109" s="65"/>
      <c r="BX109" s="65"/>
      <c r="BY109" s="189"/>
      <c r="GF109" s="33"/>
    </row>
    <row r="110" customFormat="false" ht="18" hidden="true" customHeight="true" outlineLevel="0" collapsed="false">
      <c r="AW110" s="29" t="n">
        <f aca="false">IF(AX110="","",AW109+1)</f>
        <v>108</v>
      </c>
      <c r="AX110" s="30" t="s">
        <v>151</v>
      </c>
      <c r="AY110" s="31" t="n">
        <v>8</v>
      </c>
      <c r="AZ110" s="31" t="n">
        <v>2</v>
      </c>
      <c r="BA110" s="31" t="n">
        <v>4</v>
      </c>
      <c r="BB110" s="31" t="n">
        <v>7</v>
      </c>
      <c r="BC110" s="32" t="s">
        <v>574</v>
      </c>
      <c r="BD110" s="33" t="n">
        <v>90000</v>
      </c>
      <c r="BE110" s="33" t="s">
        <v>575</v>
      </c>
      <c r="BF110" s="33" t="n">
        <v>20</v>
      </c>
      <c r="BG110" s="33" t="n">
        <v>20</v>
      </c>
      <c r="BH110" s="33" t="n">
        <v>30</v>
      </c>
      <c r="BI110" s="33" t="n">
        <v>30</v>
      </c>
      <c r="BJ110" s="33" t="s">
        <v>75</v>
      </c>
      <c r="BK110" s="33" t="n">
        <v>4</v>
      </c>
      <c r="BL110" s="33"/>
      <c r="BR110" s="65"/>
      <c r="BS110" s="189"/>
      <c r="BT110" s="65"/>
      <c r="BU110" s="190"/>
      <c r="BV110" s="65"/>
      <c r="BW110" s="65"/>
      <c r="BX110" s="65"/>
      <c r="BY110" s="189"/>
      <c r="GF110" s="33"/>
    </row>
    <row r="111" customFormat="false" ht="18" hidden="true" customHeight="true" outlineLevel="0" collapsed="false">
      <c r="AW111" s="29" t="n">
        <f aca="false">IF(AX111="","",AW110+1)</f>
        <v>109</v>
      </c>
      <c r="AX111" s="30" t="s">
        <v>178</v>
      </c>
      <c r="AY111" s="31" t="n">
        <v>8</v>
      </c>
      <c r="AZ111" s="31" t="n">
        <v>3</v>
      </c>
      <c r="BA111" s="31" t="n">
        <v>4</v>
      </c>
      <c r="BB111" s="31" t="n">
        <v>7</v>
      </c>
      <c r="BC111" s="32" t="s">
        <v>576</v>
      </c>
      <c r="BD111" s="33" t="n">
        <v>120000</v>
      </c>
      <c r="BE111" s="33" t="s">
        <v>577</v>
      </c>
      <c r="BF111" s="33" t="n">
        <v>20</v>
      </c>
      <c r="BG111" s="33" t="n">
        <v>20</v>
      </c>
      <c r="BH111" s="33" t="n">
        <v>30</v>
      </c>
      <c r="BI111" s="33" t="n">
        <v>30</v>
      </c>
      <c r="BJ111" s="33" t="s">
        <v>75</v>
      </c>
      <c r="BK111" s="33" t="n">
        <v>2</v>
      </c>
      <c r="BL111" s="65"/>
      <c r="BR111" s="65"/>
      <c r="BS111" s="189"/>
      <c r="BT111" s="65"/>
      <c r="BU111" s="190"/>
      <c r="BV111" s="65"/>
      <c r="BW111" s="65"/>
      <c r="BX111" s="65"/>
      <c r="BY111" s="189"/>
      <c r="GF111" s="33"/>
    </row>
    <row r="112" customFormat="false" ht="18" hidden="true" customHeight="true" outlineLevel="0" collapsed="false">
      <c r="AW112" s="29" t="n">
        <f aca="false">IF(AX112="","",AW111+1)</f>
        <v>110</v>
      </c>
      <c r="AX112" s="98" t="s">
        <v>201</v>
      </c>
      <c r="AY112" s="99" t="n">
        <v>2</v>
      </c>
      <c r="AZ112" s="99" t="n">
        <v>6</v>
      </c>
      <c r="BA112" s="99" t="n">
        <v>1</v>
      </c>
      <c r="BB112" s="99" t="n">
        <v>10</v>
      </c>
      <c r="BC112" s="100" t="s">
        <v>578</v>
      </c>
      <c r="BD112" s="65" t="n">
        <v>120000</v>
      </c>
      <c r="BE112" s="112" t="s">
        <v>579</v>
      </c>
      <c r="BF112" s="112" t="n">
        <v>30</v>
      </c>
      <c r="BG112" s="112" t="n">
        <v>30</v>
      </c>
      <c r="BH112" s="112" t="n">
        <v>30</v>
      </c>
      <c r="BI112" s="112" t="n">
        <v>20</v>
      </c>
      <c r="BJ112" s="112" t="s">
        <v>75</v>
      </c>
      <c r="BK112" s="65" t="n">
        <v>1</v>
      </c>
      <c r="BL112" s="112"/>
      <c r="BR112" s="65"/>
      <c r="BS112" s="189"/>
      <c r="BT112" s="65"/>
      <c r="BU112" s="190"/>
      <c r="BV112" s="65"/>
      <c r="BW112" s="65"/>
      <c r="BX112" s="65"/>
      <c r="BY112" s="189"/>
      <c r="GF112" s="65"/>
    </row>
    <row r="113" customFormat="false" ht="18" hidden="true" customHeight="true" outlineLevel="0" collapsed="false">
      <c r="AW113" s="29" t="n">
        <f aca="false">IF(AX113="","",AW112+1)</f>
        <v>111</v>
      </c>
      <c r="AX113" s="98" t="s">
        <v>580</v>
      </c>
      <c r="AY113" s="99" t="n">
        <v>7</v>
      </c>
      <c r="AZ113" s="99" t="n">
        <v>3</v>
      </c>
      <c r="BA113" s="99" t="n">
        <v>4</v>
      </c>
      <c r="BB113" s="99" t="n">
        <v>7</v>
      </c>
      <c r="BC113" s="100" t="s">
        <v>304</v>
      </c>
      <c r="BD113" s="65" t="n">
        <v>70000</v>
      </c>
      <c r="BE113" s="112" t="s">
        <v>581</v>
      </c>
      <c r="BF113" s="112" t="s">
        <v>75</v>
      </c>
      <c r="BG113" s="112" t="s">
        <v>75</v>
      </c>
      <c r="BH113" s="112" t="s">
        <v>75</v>
      </c>
      <c r="BI113" s="112" t="s">
        <v>75</v>
      </c>
      <c r="BJ113" s="112" t="s">
        <v>75</v>
      </c>
      <c r="BK113" s="112" t="n">
        <v>11</v>
      </c>
      <c r="BL113" s="65"/>
      <c r="BR113" s="65"/>
      <c r="BS113" s="189"/>
      <c r="BT113" s="65"/>
      <c r="BU113" s="190"/>
      <c r="BV113" s="65"/>
      <c r="BW113" s="65"/>
      <c r="BX113" s="65"/>
      <c r="BY113" s="189"/>
      <c r="GF113" s="65"/>
    </row>
    <row r="114" customFormat="false" ht="18" hidden="true" customHeight="true" outlineLevel="0" collapsed="false">
      <c r="AW114" s="29" t="n">
        <f aca="false">IF(AX114="","",AW113+1)</f>
        <v>112</v>
      </c>
      <c r="AX114" s="98" t="s">
        <v>79</v>
      </c>
      <c r="AY114" s="99" t="n">
        <v>6</v>
      </c>
      <c r="AZ114" s="99" t="n">
        <v>3</v>
      </c>
      <c r="BA114" s="99" t="n">
        <v>3</v>
      </c>
      <c r="BB114" s="99" t="n">
        <v>8</v>
      </c>
      <c r="BC114" s="0"/>
      <c r="BD114" s="65" t="n">
        <v>50000</v>
      </c>
      <c r="BE114" s="65" t="s">
        <v>582</v>
      </c>
      <c r="BF114" s="65" t="n">
        <v>20</v>
      </c>
      <c r="BG114" s="65" t="n">
        <v>30</v>
      </c>
      <c r="BH114" s="65" t="n">
        <v>20</v>
      </c>
      <c r="BI114" s="65" t="n">
        <v>20</v>
      </c>
      <c r="BJ114" s="65" t="n">
        <v>20</v>
      </c>
      <c r="BK114" s="65" t="n">
        <v>12</v>
      </c>
      <c r="BL114" s="65"/>
      <c r="BR114" s="65"/>
      <c r="BS114" s="189"/>
      <c r="BT114" s="65"/>
      <c r="BU114" s="190"/>
      <c r="BV114" s="65"/>
      <c r="BW114" s="65"/>
      <c r="BX114" s="65"/>
      <c r="BY114" s="189"/>
      <c r="GF114" s="65"/>
    </row>
    <row r="115" customFormat="false" ht="18" hidden="true" customHeight="true" outlineLevel="0" collapsed="false">
      <c r="AW115" s="29" t="n">
        <f aca="false">IF(AX115="","",AW114+1)</f>
        <v>113</v>
      </c>
      <c r="AX115" s="98" t="s">
        <v>105</v>
      </c>
      <c r="AY115" s="99" t="n">
        <v>6</v>
      </c>
      <c r="AZ115" s="99" t="n">
        <v>2</v>
      </c>
      <c r="BA115" s="99" t="n">
        <v>3</v>
      </c>
      <c r="BB115" s="99" t="n">
        <v>7</v>
      </c>
      <c r="BC115" s="100" t="s">
        <v>583</v>
      </c>
      <c r="BD115" s="65" t="n">
        <v>40000</v>
      </c>
      <c r="BE115" s="65" t="s">
        <v>584</v>
      </c>
      <c r="BF115" s="65" t="n">
        <v>30</v>
      </c>
      <c r="BG115" s="65" t="n">
        <v>20</v>
      </c>
      <c r="BH115" s="65" t="n">
        <v>30</v>
      </c>
      <c r="BI115" s="65" t="n">
        <v>30</v>
      </c>
      <c r="BJ115" s="65" t="n">
        <v>20</v>
      </c>
      <c r="BK115" s="65" t="n">
        <v>1</v>
      </c>
      <c r="BL115" s="65"/>
      <c r="BR115" s="65"/>
      <c r="BS115" s="189"/>
      <c r="BT115" s="65"/>
      <c r="BU115" s="190"/>
      <c r="BV115" s="65"/>
      <c r="BW115" s="65"/>
      <c r="BX115" s="65"/>
      <c r="BY115" s="189"/>
      <c r="GF115" s="65"/>
    </row>
    <row r="116" customFormat="false" ht="18" hidden="true" customHeight="true" outlineLevel="0" collapsed="false">
      <c r="AW116" s="29" t="n">
        <f aca="false">IF(AX116="","",AW115+1)</f>
        <v>114</v>
      </c>
      <c r="AX116" s="98" t="s">
        <v>131</v>
      </c>
      <c r="AY116" s="99" t="n">
        <v>7</v>
      </c>
      <c r="AZ116" s="99" t="n">
        <v>3</v>
      </c>
      <c r="BA116" s="99" t="n">
        <v>3</v>
      </c>
      <c r="BB116" s="99" t="n">
        <v>7</v>
      </c>
      <c r="BC116" s="100" t="s">
        <v>585</v>
      </c>
      <c r="BD116" s="65" t="n">
        <v>50000</v>
      </c>
      <c r="BE116" s="65" t="s">
        <v>586</v>
      </c>
      <c r="BF116" s="65" t="n">
        <v>20</v>
      </c>
      <c r="BG116" s="65" t="n">
        <v>30</v>
      </c>
      <c r="BH116" s="65" t="n">
        <v>30</v>
      </c>
      <c r="BI116" s="65" t="n">
        <v>30</v>
      </c>
      <c r="BJ116" s="65" t="n">
        <v>20</v>
      </c>
      <c r="BK116" s="65" t="n">
        <v>1</v>
      </c>
      <c r="BL116" s="65"/>
      <c r="BR116" s="65"/>
      <c r="BS116" s="189"/>
      <c r="BT116" s="65"/>
      <c r="BU116" s="190"/>
      <c r="BV116" s="65"/>
      <c r="BW116" s="65"/>
      <c r="BX116" s="65"/>
      <c r="BY116" s="189"/>
      <c r="GF116" s="65"/>
    </row>
    <row r="117" customFormat="false" ht="18" hidden="true" customHeight="true" outlineLevel="0" collapsed="false">
      <c r="AW117" s="29" t="n">
        <f aca="false">IF(AX117="","",AW116+1)</f>
        <v>115</v>
      </c>
      <c r="AX117" s="98" t="s">
        <v>159</v>
      </c>
      <c r="AY117" s="99" t="n">
        <v>6</v>
      </c>
      <c r="AZ117" s="99" t="n">
        <v>3</v>
      </c>
      <c r="BA117" s="99" t="n">
        <v>4</v>
      </c>
      <c r="BB117" s="99" t="n">
        <v>8</v>
      </c>
      <c r="BC117" s="100" t="s">
        <v>585</v>
      </c>
      <c r="BD117" s="65" t="n">
        <v>70000</v>
      </c>
      <c r="BE117" s="65" t="s">
        <v>587</v>
      </c>
      <c r="BF117" s="65" t="n">
        <v>20</v>
      </c>
      <c r="BG117" s="65" t="n">
        <v>20</v>
      </c>
      <c r="BH117" s="65" t="n">
        <v>30</v>
      </c>
      <c r="BI117" s="65" t="n">
        <v>30</v>
      </c>
      <c r="BJ117" s="65" t="n">
        <v>20</v>
      </c>
      <c r="BK117" s="65" t="n">
        <v>1</v>
      </c>
      <c r="BL117" s="65"/>
      <c r="BR117" s="65"/>
      <c r="BS117" s="189"/>
      <c r="BT117" s="65"/>
      <c r="BU117" s="190"/>
      <c r="BV117" s="65"/>
      <c r="BW117" s="65"/>
      <c r="BX117" s="65"/>
      <c r="BY117" s="189"/>
      <c r="GF117" s="65"/>
    </row>
    <row r="118" customFormat="false" ht="18" hidden="true" customHeight="true" outlineLevel="0" collapsed="false">
      <c r="AW118" s="29" t="n">
        <f aca="false">IF(AX118="","",AW117+1)</f>
        <v>116</v>
      </c>
      <c r="AX118" s="98" t="s">
        <v>186</v>
      </c>
      <c r="AY118" s="99" t="n">
        <v>4</v>
      </c>
      <c r="AZ118" s="99" t="n">
        <v>5</v>
      </c>
      <c r="BA118" s="99" t="n">
        <v>1</v>
      </c>
      <c r="BB118" s="99" t="n">
        <v>9</v>
      </c>
      <c r="BC118" s="100" t="s">
        <v>388</v>
      </c>
      <c r="BD118" s="65" t="n">
        <v>110000</v>
      </c>
      <c r="BE118" s="65" t="s">
        <v>588</v>
      </c>
      <c r="BF118" s="65" t="n">
        <v>30</v>
      </c>
      <c r="BG118" s="65" t="n">
        <v>30</v>
      </c>
      <c r="BH118" s="65" t="n">
        <v>30</v>
      </c>
      <c r="BI118" s="65" t="n">
        <v>20</v>
      </c>
      <c r="BJ118" s="65" t="n">
        <v>30</v>
      </c>
      <c r="BK118" s="65" t="n">
        <v>1</v>
      </c>
      <c r="BL118" s="65"/>
      <c r="BR118" s="65"/>
      <c r="BS118" s="189"/>
      <c r="BT118" s="65"/>
      <c r="BU118" s="190"/>
      <c r="BV118" s="65"/>
      <c r="BW118" s="65"/>
      <c r="BX118" s="65"/>
      <c r="BY118" s="189"/>
      <c r="GF118" s="65"/>
    </row>
    <row r="119" customFormat="false" ht="18" hidden="true" customHeight="true" outlineLevel="0" collapsed="false">
      <c r="AW119" s="29" t="n">
        <f aca="false">IF(AX119="","",AW118+1)</f>
        <v>117</v>
      </c>
      <c r="AX119" s="98" t="s">
        <v>208</v>
      </c>
      <c r="AY119" s="99" t="n">
        <v>5</v>
      </c>
      <c r="AZ119" s="99" t="n">
        <v>5</v>
      </c>
      <c r="BA119" s="99" t="n">
        <v>2</v>
      </c>
      <c r="BB119" s="99" t="n">
        <v>9</v>
      </c>
      <c r="BC119" s="100" t="s">
        <v>589</v>
      </c>
      <c r="BD119" s="65" t="n">
        <v>140000</v>
      </c>
      <c r="BE119" s="65" t="s">
        <v>590</v>
      </c>
      <c r="BF119" s="65" t="n">
        <v>30</v>
      </c>
      <c r="BG119" s="65" t="n">
        <v>30</v>
      </c>
      <c r="BH119" s="65" t="n">
        <v>30</v>
      </c>
      <c r="BI119" s="65" t="n">
        <v>20</v>
      </c>
      <c r="BJ119" s="65" t="n">
        <v>30</v>
      </c>
      <c r="BK119" s="65" t="n">
        <v>1</v>
      </c>
      <c r="BL119" s="65"/>
      <c r="BR119" s="65"/>
      <c r="BS119" s="189"/>
      <c r="BT119" s="65"/>
      <c r="BU119" s="190"/>
      <c r="BV119" s="65"/>
      <c r="BW119" s="65"/>
      <c r="BX119" s="65"/>
      <c r="BY119" s="189"/>
      <c r="GF119" s="65"/>
    </row>
    <row r="120" customFormat="false" ht="18" hidden="true" customHeight="true" outlineLevel="0" collapsed="false">
      <c r="AW120" s="29" t="n">
        <f aca="false">IF(AX120="","",AW119+1)</f>
        <v>118</v>
      </c>
      <c r="AX120" s="98" t="s">
        <v>224</v>
      </c>
      <c r="AY120" s="99" t="n">
        <v>5</v>
      </c>
      <c r="AZ120" s="99" t="n">
        <v>5</v>
      </c>
      <c r="BA120" s="99" t="n">
        <v>2</v>
      </c>
      <c r="BB120" s="99" t="n">
        <v>8</v>
      </c>
      <c r="BC120" s="100" t="s">
        <v>233</v>
      </c>
      <c r="BD120" s="65" t="n">
        <v>150000</v>
      </c>
      <c r="BE120" s="65" t="s">
        <v>591</v>
      </c>
      <c r="BF120" s="65" t="n">
        <v>30</v>
      </c>
      <c r="BG120" s="65" t="n">
        <v>30</v>
      </c>
      <c r="BH120" s="65" t="n">
        <v>30</v>
      </c>
      <c r="BI120" s="65" t="n">
        <v>20</v>
      </c>
      <c r="BJ120" s="65" t="n">
        <v>30</v>
      </c>
      <c r="BK120" s="65" t="n">
        <v>1</v>
      </c>
      <c r="BL120" s="65"/>
      <c r="BR120" s="65"/>
      <c r="BS120" s="189"/>
      <c r="BT120" s="65"/>
      <c r="BU120" s="190"/>
      <c r="BV120" s="65"/>
      <c r="BW120" s="65"/>
      <c r="BX120" s="65"/>
      <c r="BY120" s="189"/>
      <c r="GF120" s="65"/>
    </row>
    <row r="121" customFormat="false" ht="18" hidden="true" customHeight="true" outlineLevel="0" collapsed="false">
      <c r="AW121" s="29" t="n">
        <f aca="false">IF(AX121="","",AW120+1)</f>
        <v>119</v>
      </c>
      <c r="AX121" s="98" t="s">
        <v>307</v>
      </c>
      <c r="AY121" s="99" t="n">
        <v>6</v>
      </c>
      <c r="AZ121" s="99" t="n">
        <v>3</v>
      </c>
      <c r="BA121" s="99" t="n">
        <v>3</v>
      </c>
      <c r="BB121" s="99" t="n">
        <v>8</v>
      </c>
      <c r="BC121" s="100" t="s">
        <v>304</v>
      </c>
      <c r="BD121" s="65" t="n">
        <v>50000</v>
      </c>
      <c r="BE121" s="65" t="s">
        <v>592</v>
      </c>
      <c r="BF121" s="65" t="s">
        <v>75</v>
      </c>
      <c r="BG121" s="65" t="s">
        <v>75</v>
      </c>
      <c r="BH121" s="65" t="s">
        <v>75</v>
      </c>
      <c r="BI121" s="65" t="s">
        <v>75</v>
      </c>
      <c r="BJ121" s="65" t="s">
        <v>75</v>
      </c>
      <c r="BK121" s="65" t="n">
        <v>11</v>
      </c>
      <c r="BL121" s="65"/>
      <c r="BR121" s="65"/>
      <c r="BS121" s="189"/>
      <c r="BT121" s="65"/>
      <c r="BU121" s="190"/>
      <c r="BV121" s="65"/>
      <c r="BW121" s="65"/>
      <c r="BX121" s="65"/>
      <c r="BY121" s="189"/>
      <c r="GF121" s="65"/>
    </row>
    <row r="122" customFormat="false" ht="18" hidden="true" customHeight="true" outlineLevel="0" collapsed="false">
      <c r="AW122" s="29" t="n">
        <f aca="false">IF(AX122="","",AW121+1)</f>
        <v>120</v>
      </c>
      <c r="AX122" s="98" t="s">
        <v>93</v>
      </c>
      <c r="AY122" s="99" t="n">
        <v>6</v>
      </c>
      <c r="AZ122" s="99" t="n">
        <v>3</v>
      </c>
      <c r="BA122" s="99" t="n">
        <v>3</v>
      </c>
      <c r="BB122" s="99" t="n">
        <v>8</v>
      </c>
      <c r="BC122" s="100" t="s">
        <v>593</v>
      </c>
      <c r="BD122" s="65" t="n">
        <v>60000</v>
      </c>
      <c r="BE122" s="65" t="s">
        <v>594</v>
      </c>
      <c r="BF122" s="65" t="n">
        <v>20</v>
      </c>
      <c r="BG122" s="65" t="n">
        <v>30</v>
      </c>
      <c r="BH122" s="65" t="n">
        <v>30</v>
      </c>
      <c r="BI122" s="65" t="n">
        <v>30</v>
      </c>
      <c r="BJ122" s="65" t="s">
        <v>75</v>
      </c>
      <c r="BK122" s="65" t="n">
        <v>16</v>
      </c>
      <c r="BL122" s="65"/>
      <c r="BR122" s="65"/>
      <c r="BS122" s="189"/>
      <c r="BT122" s="65"/>
      <c r="BU122" s="190"/>
      <c r="BV122" s="65"/>
      <c r="BW122" s="65"/>
      <c r="BX122" s="65"/>
      <c r="BY122" s="189"/>
      <c r="GF122" s="65"/>
    </row>
    <row r="123" customFormat="false" ht="18" hidden="true" customHeight="true" outlineLevel="0" collapsed="false">
      <c r="AW123" s="29" t="n">
        <f aca="false">IF(AX123="","",AW122+1)</f>
        <v>121</v>
      </c>
      <c r="AX123" s="98" t="s">
        <v>121</v>
      </c>
      <c r="AY123" s="99" t="n">
        <v>7</v>
      </c>
      <c r="AZ123" s="99" t="n">
        <v>2</v>
      </c>
      <c r="BA123" s="99" t="n">
        <v>4</v>
      </c>
      <c r="BB123" s="99" t="n">
        <v>7</v>
      </c>
      <c r="BC123" s="100" t="s">
        <v>595</v>
      </c>
      <c r="BD123" s="65" t="n">
        <v>80000</v>
      </c>
      <c r="BE123" s="65" t="s">
        <v>596</v>
      </c>
      <c r="BF123" s="65" t="n">
        <v>20</v>
      </c>
      <c r="BG123" s="65" t="n">
        <v>20</v>
      </c>
      <c r="BH123" s="65" t="n">
        <v>30</v>
      </c>
      <c r="BI123" s="65" t="n">
        <v>30</v>
      </c>
      <c r="BJ123" s="65" t="s">
        <v>75</v>
      </c>
      <c r="BK123" s="65" t="n">
        <v>4</v>
      </c>
      <c r="BL123" s="65"/>
      <c r="BR123" s="65"/>
      <c r="BS123" s="189"/>
      <c r="BT123" s="65"/>
      <c r="BU123" s="190"/>
      <c r="BV123" s="65"/>
      <c r="BW123" s="65"/>
      <c r="BX123" s="65"/>
      <c r="BY123" s="189"/>
      <c r="GF123" s="65"/>
    </row>
    <row r="124" customFormat="false" ht="18" hidden="true" customHeight="true" outlineLevel="0" collapsed="false">
      <c r="AW124" s="29" t="n">
        <f aca="false">IF(AX124="","",AW123+1)</f>
        <v>122</v>
      </c>
      <c r="AX124" s="98" t="s">
        <v>147</v>
      </c>
      <c r="AY124" s="99" t="n">
        <v>7</v>
      </c>
      <c r="AZ124" s="99" t="n">
        <v>3</v>
      </c>
      <c r="BA124" s="99" t="n">
        <v>3</v>
      </c>
      <c r="BB124" s="99" t="n">
        <v>8</v>
      </c>
      <c r="BC124" s="100" t="s">
        <v>597</v>
      </c>
      <c r="BD124" s="65" t="n">
        <v>110000</v>
      </c>
      <c r="BE124" s="65" t="s">
        <v>598</v>
      </c>
      <c r="BF124" s="65" t="n">
        <v>20</v>
      </c>
      <c r="BG124" s="65" t="n">
        <v>20</v>
      </c>
      <c r="BH124" s="65" t="n">
        <v>30</v>
      </c>
      <c r="BI124" s="65" t="n">
        <v>20</v>
      </c>
      <c r="BJ124" s="65" t="s">
        <v>75</v>
      </c>
      <c r="BK124" s="65" t="n">
        <v>4</v>
      </c>
      <c r="BL124" s="65"/>
      <c r="BR124" s="65"/>
      <c r="BS124" s="189"/>
      <c r="BT124" s="65"/>
      <c r="BU124" s="190"/>
      <c r="BV124" s="65"/>
      <c r="BW124" s="65"/>
      <c r="BX124" s="65"/>
      <c r="BY124" s="189"/>
      <c r="GF124" s="65"/>
    </row>
    <row r="125" customFormat="false" ht="18" hidden="true" customHeight="true" outlineLevel="0" collapsed="false">
      <c r="AW125" s="29" t="n">
        <f aca="false">IF(AX125="","",AW124+1)</f>
        <v>123</v>
      </c>
      <c r="AX125" s="98" t="s">
        <v>140</v>
      </c>
      <c r="AY125" s="99" t="n">
        <v>6</v>
      </c>
      <c r="AZ125" s="99" t="n">
        <v>5</v>
      </c>
      <c r="BA125" s="99" t="n">
        <v>1</v>
      </c>
      <c r="BB125" s="99" t="n">
        <v>9</v>
      </c>
      <c r="BC125" s="100" t="s">
        <v>599</v>
      </c>
      <c r="BD125" s="65" t="n">
        <v>140000</v>
      </c>
      <c r="BE125" s="65" t="s">
        <v>600</v>
      </c>
      <c r="BF125" s="65" t="n">
        <v>30</v>
      </c>
      <c r="BG125" s="65" t="n">
        <v>30</v>
      </c>
      <c r="BH125" s="65" t="n">
        <v>30</v>
      </c>
      <c r="BI125" s="65" t="n">
        <v>20</v>
      </c>
      <c r="BJ125" s="65" t="s">
        <v>75</v>
      </c>
      <c r="BK125" s="65" t="n">
        <v>1</v>
      </c>
      <c r="BL125" s="65"/>
      <c r="BR125" s="65"/>
      <c r="BS125" s="189"/>
      <c r="BT125" s="65"/>
      <c r="BU125" s="190"/>
      <c r="BV125" s="65"/>
      <c r="BW125" s="65"/>
      <c r="BX125" s="65"/>
      <c r="BY125" s="189"/>
      <c r="GF125" s="65"/>
    </row>
    <row r="126" customFormat="false" ht="18" hidden="true" customHeight="true" outlineLevel="0" collapsed="false">
      <c r="AW126" s="29" t="n">
        <f aca="false">IF(AX126="","",AW125+1)</f>
        <v>124</v>
      </c>
      <c r="AX126" s="98" t="s">
        <v>284</v>
      </c>
      <c r="AY126" s="99" t="n">
        <v>6</v>
      </c>
      <c r="AZ126" s="99" t="n">
        <v>3</v>
      </c>
      <c r="BA126" s="99" t="n">
        <v>3</v>
      </c>
      <c r="BB126" s="99" t="n">
        <v>8</v>
      </c>
      <c r="BC126" s="100" t="s">
        <v>601</v>
      </c>
      <c r="BD126" s="65" t="n">
        <v>60000</v>
      </c>
      <c r="BE126" s="65" t="s">
        <v>602</v>
      </c>
      <c r="BF126" s="65" t="s">
        <v>75</v>
      </c>
      <c r="BG126" s="65" t="s">
        <v>75</v>
      </c>
      <c r="BH126" s="65" t="s">
        <v>75</v>
      </c>
      <c r="BI126" s="65" t="s">
        <v>75</v>
      </c>
      <c r="BJ126" s="65" t="s">
        <v>75</v>
      </c>
      <c r="BK126" s="65" t="n">
        <v>11</v>
      </c>
      <c r="BL126" s="65"/>
      <c r="BR126" s="65"/>
      <c r="BS126" s="189"/>
      <c r="BT126" s="65"/>
      <c r="BU126" s="190"/>
      <c r="BV126" s="65"/>
      <c r="BW126" s="65"/>
      <c r="BX126" s="65"/>
      <c r="BY126" s="189"/>
      <c r="GF126" s="65"/>
    </row>
    <row r="127" customFormat="false" ht="18" hidden="true" customHeight="true" outlineLevel="0" collapsed="false">
      <c r="AW127" s="29" t="n">
        <f aca="false">IF(AX127="","",AW126+1)</f>
        <v>125</v>
      </c>
      <c r="AX127" s="98" t="s">
        <v>95</v>
      </c>
      <c r="AY127" s="99" t="n">
        <v>6</v>
      </c>
      <c r="AZ127" s="99" t="n">
        <v>2</v>
      </c>
      <c r="BA127" s="99" t="n">
        <v>3</v>
      </c>
      <c r="BB127" s="99" t="n">
        <v>7</v>
      </c>
      <c r="BC127" s="100" t="s">
        <v>369</v>
      </c>
      <c r="BD127" s="65" t="n">
        <v>40000</v>
      </c>
      <c r="BE127" s="65" t="s">
        <v>603</v>
      </c>
      <c r="BF127" s="65" t="n">
        <v>30</v>
      </c>
      <c r="BG127" s="65" t="n">
        <v>20</v>
      </c>
      <c r="BH127" s="65" t="n">
        <v>30</v>
      </c>
      <c r="BI127" s="65" t="n">
        <v>30</v>
      </c>
      <c r="BJ127" s="65" t="n">
        <v>20</v>
      </c>
      <c r="BK127" s="65" t="n">
        <v>12</v>
      </c>
      <c r="BL127" s="65"/>
      <c r="BR127" s="65"/>
      <c r="BS127" s="189"/>
      <c r="BT127" s="65"/>
      <c r="BU127" s="190"/>
      <c r="BV127" s="65"/>
      <c r="BW127" s="65"/>
      <c r="BX127" s="65"/>
      <c r="BY127" s="189"/>
      <c r="GF127" s="65"/>
    </row>
    <row r="128" customFormat="false" ht="18" hidden="true" customHeight="true" outlineLevel="0" collapsed="false">
      <c r="AW128" s="29" t="n">
        <f aca="false">IF(AX128="","",AW127+1)</f>
        <v>126</v>
      </c>
      <c r="AX128" s="98" t="s">
        <v>604</v>
      </c>
      <c r="AY128" s="99" t="n">
        <v>7</v>
      </c>
      <c r="AZ128" s="99" t="n">
        <v>3</v>
      </c>
      <c r="BA128" s="99" t="n">
        <v>3</v>
      </c>
      <c r="BB128" s="99" t="n">
        <v>7</v>
      </c>
      <c r="BC128" s="100" t="s">
        <v>585</v>
      </c>
      <c r="BD128" s="65" t="n">
        <v>50000</v>
      </c>
      <c r="BE128" s="65" t="s">
        <v>605</v>
      </c>
      <c r="BF128" s="65" t="n">
        <v>20</v>
      </c>
      <c r="BG128" s="65" t="n">
        <v>30</v>
      </c>
      <c r="BH128" s="65" t="n">
        <v>30</v>
      </c>
      <c r="BI128" s="65" t="n">
        <v>30</v>
      </c>
      <c r="BJ128" s="65" t="n">
        <v>20</v>
      </c>
      <c r="BK128" s="65" t="n">
        <v>2</v>
      </c>
      <c r="BL128" s="65"/>
      <c r="BR128" s="65"/>
      <c r="BS128" s="189"/>
      <c r="BT128" s="65"/>
      <c r="BU128" s="190"/>
      <c r="BV128" s="65"/>
      <c r="BW128" s="65"/>
      <c r="BX128" s="65"/>
      <c r="BY128" s="189"/>
      <c r="GF128" s="65"/>
    </row>
    <row r="129" customFormat="false" ht="18" hidden="true" customHeight="true" outlineLevel="0" collapsed="false">
      <c r="AW129" s="29" t="n">
        <f aca="false">IF(AX129="","",AW128+1)</f>
        <v>127</v>
      </c>
      <c r="AX129" s="98" t="s">
        <v>149</v>
      </c>
      <c r="AY129" s="99" t="n">
        <v>7</v>
      </c>
      <c r="AZ129" s="99" t="n">
        <v>3</v>
      </c>
      <c r="BA129" s="99" t="n">
        <v>3</v>
      </c>
      <c r="BB129" s="99" t="n">
        <v>7</v>
      </c>
      <c r="BC129" s="100" t="s">
        <v>606</v>
      </c>
      <c r="BD129" s="65" t="n">
        <v>70000</v>
      </c>
      <c r="BE129" s="65" t="s">
        <v>607</v>
      </c>
      <c r="BF129" s="65" t="n">
        <v>20</v>
      </c>
      <c r="BG129" s="65" t="n">
        <v>30</v>
      </c>
      <c r="BH129" s="65" t="n">
        <v>20</v>
      </c>
      <c r="BI129" s="65" t="n">
        <v>30</v>
      </c>
      <c r="BJ129" s="65" t="n">
        <v>20</v>
      </c>
      <c r="BK129" s="65" t="n">
        <v>2</v>
      </c>
      <c r="BL129" s="65"/>
      <c r="BR129" s="65"/>
      <c r="BS129" s="189"/>
      <c r="BT129" s="65"/>
      <c r="BU129" s="190"/>
      <c r="BV129" s="65"/>
      <c r="BW129" s="65"/>
      <c r="BX129" s="65"/>
      <c r="BY129" s="189"/>
      <c r="GF129" s="65"/>
    </row>
    <row r="130" customFormat="false" ht="18" hidden="true" customHeight="true" outlineLevel="0" collapsed="false">
      <c r="AW130" s="29" t="n">
        <f aca="false">IF(AX130="","",AW129+1)</f>
        <v>128</v>
      </c>
      <c r="AX130" s="98" t="s">
        <v>176</v>
      </c>
      <c r="AY130" s="99" t="n">
        <v>7</v>
      </c>
      <c r="AZ130" s="99" t="n">
        <v>3</v>
      </c>
      <c r="BA130" s="99" t="n">
        <v>3</v>
      </c>
      <c r="BB130" s="99" t="n">
        <v>8</v>
      </c>
      <c r="BC130" s="100" t="s">
        <v>608</v>
      </c>
      <c r="BD130" s="65" t="n">
        <v>90000</v>
      </c>
      <c r="BE130" s="65" t="s">
        <v>609</v>
      </c>
      <c r="BF130" s="65" t="n">
        <v>20</v>
      </c>
      <c r="BG130" s="65" t="n">
        <v>30</v>
      </c>
      <c r="BH130" s="65" t="n">
        <v>30</v>
      </c>
      <c r="BI130" s="65" t="n">
        <v>20</v>
      </c>
      <c r="BJ130" s="65" t="n">
        <v>20</v>
      </c>
      <c r="BK130" s="65" t="n">
        <v>2</v>
      </c>
      <c r="BL130" s="65"/>
      <c r="BR130" s="65"/>
      <c r="BS130" s="189"/>
      <c r="BT130" s="65"/>
      <c r="BU130" s="190"/>
      <c r="BV130" s="65"/>
      <c r="BW130" s="65"/>
      <c r="BX130" s="65"/>
      <c r="BY130" s="189"/>
      <c r="GF130" s="65"/>
    </row>
    <row r="131" customFormat="false" ht="18" hidden="true" customHeight="true" outlineLevel="0" collapsed="false">
      <c r="AW131" s="29" t="n">
        <f aca="false">IF(AX131="","",AW130+1)</f>
        <v>129</v>
      </c>
      <c r="AX131" s="98" t="s">
        <v>199</v>
      </c>
      <c r="AY131" s="99" t="n">
        <v>4</v>
      </c>
      <c r="AZ131" s="99" t="n">
        <v>5</v>
      </c>
      <c r="BA131" s="99" t="n">
        <v>1</v>
      </c>
      <c r="BB131" s="99" t="n">
        <v>9</v>
      </c>
      <c r="BC131" s="100" t="s">
        <v>388</v>
      </c>
      <c r="BD131" s="65" t="n">
        <v>110000</v>
      </c>
      <c r="BE131" s="65" t="s">
        <v>610</v>
      </c>
      <c r="BF131" s="65" t="n">
        <v>30</v>
      </c>
      <c r="BG131" s="65" t="n">
        <v>30</v>
      </c>
      <c r="BH131" s="65" t="n">
        <v>30</v>
      </c>
      <c r="BI131" s="65" t="n">
        <v>20</v>
      </c>
      <c r="BJ131" s="65" t="n">
        <v>20</v>
      </c>
      <c r="BK131" s="65" t="n">
        <v>1</v>
      </c>
      <c r="BL131" s="65"/>
      <c r="BR131" s="65"/>
      <c r="BS131" s="189"/>
      <c r="BT131" s="65"/>
      <c r="BU131" s="190"/>
      <c r="BV131" s="65"/>
      <c r="BW131" s="65"/>
      <c r="BX131" s="65"/>
      <c r="BY131" s="189"/>
      <c r="GF131" s="65"/>
    </row>
    <row r="132" customFormat="false" ht="18" hidden="true" customHeight="true" outlineLevel="0" collapsed="false">
      <c r="AW132" s="29" t="n">
        <f aca="false">IF(AX132="","",AW131+1)</f>
        <v>130</v>
      </c>
      <c r="AX132" s="98" t="s">
        <v>294</v>
      </c>
      <c r="AY132" s="99" t="n">
        <v>6</v>
      </c>
      <c r="AZ132" s="99" t="n">
        <v>2</v>
      </c>
      <c r="BA132" s="99" t="n">
        <v>3</v>
      </c>
      <c r="BB132" s="99" t="n">
        <v>7</v>
      </c>
      <c r="BC132" s="100" t="s">
        <v>392</v>
      </c>
      <c r="BD132" s="65" t="n">
        <v>40000</v>
      </c>
      <c r="BE132" s="65" t="s">
        <v>611</v>
      </c>
      <c r="BF132" s="65" t="s">
        <v>75</v>
      </c>
      <c r="BG132" s="65" t="s">
        <v>75</v>
      </c>
      <c r="BH132" s="65" t="s">
        <v>75</v>
      </c>
      <c r="BI132" s="65" t="s">
        <v>75</v>
      </c>
      <c r="BJ132" s="65" t="s">
        <v>75</v>
      </c>
      <c r="BK132" s="65" t="n">
        <v>11</v>
      </c>
      <c r="BL132" s="65"/>
      <c r="BR132" s="65"/>
      <c r="BS132" s="189"/>
      <c r="BT132" s="65"/>
      <c r="BU132" s="190"/>
      <c r="BV132" s="65"/>
      <c r="BW132" s="65"/>
      <c r="BX132" s="65"/>
      <c r="BY132" s="189"/>
      <c r="GF132" s="65"/>
    </row>
    <row r="133" customFormat="false" ht="18" hidden="true" customHeight="true" outlineLevel="0" collapsed="false">
      <c r="AW133" s="29" t="n">
        <f aca="false">IF(AX133="","",AW132+1)</f>
        <v>131</v>
      </c>
      <c r="AX133" s="98" t="s">
        <v>238</v>
      </c>
      <c r="AY133" s="99" t="n">
        <v>6</v>
      </c>
      <c r="AZ133" s="99" t="n">
        <v>3</v>
      </c>
      <c r="BA133" s="99" t="n">
        <v>3</v>
      </c>
      <c r="BB133" s="99" t="n">
        <v>8</v>
      </c>
      <c r="BC133" s="100" t="s">
        <v>612</v>
      </c>
      <c r="BD133" s="65" t="n">
        <v>60000</v>
      </c>
      <c r="BE133" s="65" t="s">
        <v>613</v>
      </c>
      <c r="BF133" s="65"/>
      <c r="BG133" s="65"/>
      <c r="BH133" s="65"/>
      <c r="BI133" s="65"/>
      <c r="BJ133" s="65"/>
      <c r="BK133" s="65" t="n">
        <v>1</v>
      </c>
      <c r="BL133" s="65"/>
      <c r="BR133" s="65"/>
      <c r="BS133" s="189"/>
      <c r="BT133" s="65"/>
      <c r="BU133" s="190"/>
      <c r="BV133" s="65"/>
      <c r="BW133" s="65"/>
      <c r="BX133" s="65"/>
      <c r="BY133" s="189"/>
      <c r="GF133" s="65"/>
    </row>
    <row r="134" customFormat="false" ht="18" hidden="true" customHeight="true" outlineLevel="0" collapsed="false">
      <c r="AW134" s="29" t="n">
        <f aca="false">IF(AX134="","",AW133+1)</f>
        <v>132</v>
      </c>
      <c r="AX134" s="98" t="s">
        <v>226</v>
      </c>
      <c r="AY134" s="99" t="n">
        <v>6</v>
      </c>
      <c r="AZ134" s="99" t="n">
        <v>5</v>
      </c>
      <c r="BA134" s="99" t="n">
        <v>2</v>
      </c>
      <c r="BB134" s="99" t="n">
        <v>9</v>
      </c>
      <c r="BC134" s="100" t="s">
        <v>614</v>
      </c>
      <c r="BD134" s="65" t="n">
        <v>290000</v>
      </c>
      <c r="BE134" s="65" t="s">
        <v>615</v>
      </c>
      <c r="BF134" s="65"/>
      <c r="BG134" s="65"/>
      <c r="BH134" s="65"/>
      <c r="BI134" s="65"/>
      <c r="BJ134" s="65"/>
      <c r="BK134" s="65" t="n">
        <v>1</v>
      </c>
      <c r="BL134" s="65"/>
      <c r="BR134" s="65"/>
      <c r="BS134" s="189"/>
      <c r="BT134" s="65"/>
      <c r="BU134" s="190"/>
      <c r="BV134" s="65"/>
      <c r="BW134" s="65"/>
      <c r="BX134" s="65"/>
      <c r="BY134" s="189"/>
      <c r="GF134" s="112"/>
    </row>
    <row r="135" customFormat="false" ht="18" hidden="true" customHeight="true" outlineLevel="0" collapsed="false">
      <c r="AW135" s="29" t="n">
        <f aca="false">IF(AX135="","",AW134+1)</f>
        <v>133</v>
      </c>
      <c r="AX135" s="98" t="s">
        <v>172</v>
      </c>
      <c r="AY135" s="99" t="n">
        <v>6</v>
      </c>
      <c r="AZ135" s="99" t="n">
        <v>2</v>
      </c>
      <c r="BA135" s="99" t="n">
        <v>3</v>
      </c>
      <c r="BB135" s="99" t="n">
        <v>7</v>
      </c>
      <c r="BC135" s="100" t="s">
        <v>616</v>
      </c>
      <c r="BD135" s="65" t="n">
        <v>60000</v>
      </c>
      <c r="BE135" s="65" t="s">
        <v>617</v>
      </c>
      <c r="BF135" s="65"/>
      <c r="BG135" s="65"/>
      <c r="BH135" s="65"/>
      <c r="BI135" s="65"/>
      <c r="BJ135" s="65"/>
      <c r="BK135" s="65" t="n">
        <v>1</v>
      </c>
      <c r="BL135" s="65"/>
      <c r="BR135" s="65"/>
      <c r="BS135" s="189"/>
      <c r="BT135" s="65"/>
      <c r="BU135" s="190"/>
      <c r="BV135" s="65"/>
      <c r="BW135" s="65"/>
      <c r="BX135" s="65"/>
      <c r="BY135" s="189"/>
      <c r="GF135" s="65"/>
    </row>
    <row r="136" customFormat="false" ht="18" hidden="true" customHeight="true" outlineLevel="0" collapsed="false">
      <c r="AW136" s="29" t="n">
        <f aca="false">IF(AX136="","",AW135+1)</f>
        <v>134</v>
      </c>
      <c r="AX136" s="98" t="s">
        <v>252</v>
      </c>
      <c r="AY136" s="99" t="n">
        <v>4</v>
      </c>
      <c r="AZ136" s="99" t="n">
        <v>3</v>
      </c>
      <c r="BA136" s="99" t="n">
        <v>2</v>
      </c>
      <c r="BB136" s="99" t="n">
        <v>9</v>
      </c>
      <c r="BC136" s="100" t="s">
        <v>618</v>
      </c>
      <c r="BD136" s="65" t="n">
        <v>60000</v>
      </c>
      <c r="BE136" s="65" t="s">
        <v>619</v>
      </c>
      <c r="BF136" s="65"/>
      <c r="BG136" s="65"/>
      <c r="BH136" s="65"/>
      <c r="BI136" s="65"/>
      <c r="BJ136" s="65"/>
      <c r="BK136" s="65" t="n">
        <v>1</v>
      </c>
      <c r="BL136" s="65"/>
      <c r="BR136" s="65"/>
      <c r="BS136" s="189"/>
      <c r="BT136" s="65"/>
      <c r="BU136" s="190"/>
      <c r="BV136" s="65"/>
      <c r="BW136" s="65"/>
      <c r="BX136" s="65"/>
      <c r="BY136" s="189"/>
      <c r="GF136" s="65"/>
    </row>
    <row r="137" customFormat="false" ht="18" hidden="true" customHeight="true" outlineLevel="0" collapsed="false">
      <c r="AW137" s="29" t="n">
        <f aca="false">IF(AX137="","",AW136+1)</f>
        <v>135</v>
      </c>
      <c r="AX137" s="98" t="s">
        <v>157</v>
      </c>
      <c r="AY137" s="191" t="s">
        <v>620</v>
      </c>
      <c r="AZ137" s="99" t="s">
        <v>621</v>
      </c>
      <c r="BA137" s="99" t="s">
        <v>622</v>
      </c>
      <c r="BB137" s="99" t="s">
        <v>623</v>
      </c>
      <c r="BC137" s="100" t="s">
        <v>624</v>
      </c>
      <c r="BD137" s="65" t="n">
        <v>290000</v>
      </c>
      <c r="BE137" s="65" t="s">
        <v>625</v>
      </c>
      <c r="BF137" s="65"/>
      <c r="BG137" s="65"/>
      <c r="BH137" s="65"/>
      <c r="BI137" s="65"/>
      <c r="BJ137" s="65"/>
      <c r="BK137" s="65" t="n">
        <v>1</v>
      </c>
      <c r="BL137" s="65"/>
      <c r="BR137" s="65"/>
      <c r="BS137" s="189"/>
      <c r="BT137" s="65"/>
      <c r="BU137" s="190"/>
      <c r="BV137" s="65"/>
      <c r="BW137" s="65"/>
      <c r="BX137" s="65"/>
      <c r="BY137" s="189"/>
      <c r="GF137" s="65"/>
    </row>
    <row r="138" customFormat="false" ht="18" hidden="true" customHeight="true" outlineLevel="0" collapsed="false">
      <c r="AW138" s="29" t="n">
        <f aca="false">IF(AX138="","",AW137+1)</f>
        <v>136</v>
      </c>
      <c r="AX138" s="98" t="s">
        <v>150</v>
      </c>
      <c r="AY138" s="99" t="n">
        <v>6</v>
      </c>
      <c r="AZ138" s="99" t="n">
        <v>5</v>
      </c>
      <c r="BA138" s="99" t="n">
        <v>4</v>
      </c>
      <c r="BB138" s="99" t="n">
        <v>9</v>
      </c>
      <c r="BC138" s="100" t="s">
        <v>626</v>
      </c>
      <c r="BD138" s="65" t="n">
        <v>390000</v>
      </c>
      <c r="BE138" s="65" t="s">
        <v>627</v>
      </c>
      <c r="BF138" s="65"/>
      <c r="BG138" s="65"/>
      <c r="BH138" s="65"/>
      <c r="BI138" s="65"/>
      <c r="BJ138" s="65"/>
      <c r="BK138" s="65" t="n">
        <v>1</v>
      </c>
      <c r="BL138" s="65"/>
      <c r="BR138" s="65"/>
      <c r="BS138" s="189"/>
      <c r="BT138" s="65"/>
      <c r="BU138" s="190"/>
      <c r="BV138" s="65"/>
      <c r="BW138" s="65"/>
      <c r="BX138" s="65"/>
      <c r="BY138" s="189"/>
      <c r="GF138" s="112"/>
    </row>
    <row r="139" customFormat="false" ht="18" hidden="true" customHeight="true" outlineLevel="0" collapsed="false">
      <c r="AW139" s="29" t="n">
        <f aca="false">IF(AX139="","",AW138+1)</f>
        <v>137</v>
      </c>
      <c r="AX139" s="98" t="s">
        <v>244</v>
      </c>
      <c r="AY139" s="99" t="n">
        <v>6</v>
      </c>
      <c r="AZ139" s="99" t="n">
        <v>3</v>
      </c>
      <c r="BA139" s="99" t="n">
        <v>3</v>
      </c>
      <c r="BB139" s="99" t="n">
        <v>8</v>
      </c>
      <c r="BC139" s="100" t="s">
        <v>628</v>
      </c>
      <c r="BD139" s="65" t="n">
        <v>120000</v>
      </c>
      <c r="BE139" s="65" t="s">
        <v>629</v>
      </c>
      <c r="BF139" s="65"/>
      <c r="BG139" s="65"/>
      <c r="BH139" s="65"/>
      <c r="BI139" s="65"/>
      <c r="BJ139" s="65"/>
      <c r="BK139" s="65" t="n">
        <v>1</v>
      </c>
      <c r="BL139" s="65"/>
      <c r="BR139" s="65"/>
      <c r="BS139" s="189"/>
      <c r="BT139" s="65"/>
      <c r="BU139" s="190"/>
      <c r="BV139" s="65"/>
      <c r="BW139" s="65"/>
      <c r="BX139" s="65"/>
      <c r="BY139" s="189"/>
      <c r="GF139" s="65"/>
    </row>
    <row r="140" customFormat="false" ht="18" hidden="true" customHeight="true" outlineLevel="0" collapsed="false">
      <c r="AW140" s="29" t="n">
        <f aca="false">IF(AX140="","",AW139+1)</f>
        <v>138</v>
      </c>
      <c r="AX140" s="30" t="s">
        <v>191</v>
      </c>
      <c r="AY140" s="31" t="n">
        <v>2</v>
      </c>
      <c r="AZ140" s="31" t="n">
        <v>7</v>
      </c>
      <c r="BA140" s="31" t="n">
        <v>1</v>
      </c>
      <c r="BB140" s="31" t="n">
        <v>10</v>
      </c>
      <c r="BC140" s="32" t="s">
        <v>630</v>
      </c>
      <c r="BD140" s="33" t="n">
        <v>300000</v>
      </c>
      <c r="BE140" s="65" t="s">
        <v>631</v>
      </c>
      <c r="BF140" s="65"/>
      <c r="BG140" s="65"/>
      <c r="BH140" s="65"/>
      <c r="BI140" s="65"/>
      <c r="BJ140" s="65"/>
      <c r="BK140" s="65" t="n">
        <v>1</v>
      </c>
      <c r="BL140" s="65"/>
      <c r="BR140" s="65"/>
      <c r="BS140" s="189"/>
      <c r="BT140" s="65"/>
      <c r="BU140" s="190"/>
      <c r="BV140" s="65"/>
      <c r="BW140" s="65"/>
      <c r="BX140" s="65"/>
      <c r="BY140" s="189"/>
      <c r="GF140" s="65"/>
    </row>
    <row r="141" customFormat="false" ht="18" hidden="true" customHeight="true" outlineLevel="0" collapsed="false">
      <c r="AW141" s="29" t="n">
        <f aca="false">IF(AX141="","",AW140+1)</f>
        <v>139</v>
      </c>
      <c r="AX141" s="98" t="s">
        <v>254</v>
      </c>
      <c r="AY141" s="99" t="n">
        <v>7</v>
      </c>
      <c r="AZ141" s="99" t="n">
        <v>3</v>
      </c>
      <c r="BA141" s="99" t="n">
        <v>4</v>
      </c>
      <c r="BB141" s="99" t="n">
        <v>7</v>
      </c>
      <c r="BC141" s="100" t="s">
        <v>632</v>
      </c>
      <c r="BD141" s="65" t="n">
        <v>150000</v>
      </c>
      <c r="BE141" s="65" t="s">
        <v>633</v>
      </c>
      <c r="BF141" s="65"/>
      <c r="BG141" s="65"/>
      <c r="BH141" s="65"/>
      <c r="BI141" s="65"/>
      <c r="BJ141" s="65"/>
      <c r="BK141" s="65" t="n">
        <v>1</v>
      </c>
      <c r="BL141" s="65"/>
      <c r="BR141" s="65"/>
      <c r="BS141" s="189"/>
      <c r="BT141" s="65"/>
      <c r="BU141" s="190"/>
      <c r="BV141" s="65"/>
      <c r="BW141" s="65"/>
      <c r="BX141" s="65"/>
      <c r="BY141" s="189"/>
      <c r="GF141" s="65"/>
    </row>
    <row r="142" customFormat="false" ht="18" hidden="true" customHeight="true" outlineLevel="0" collapsed="false">
      <c r="AW142" s="29" t="n">
        <f aca="false">IF(AX142="","",AW141+1)</f>
        <v>140</v>
      </c>
      <c r="AX142" s="98" t="s">
        <v>213</v>
      </c>
      <c r="AY142" s="99" t="n">
        <v>8</v>
      </c>
      <c r="AZ142" s="99" t="n">
        <v>3</v>
      </c>
      <c r="BA142" s="99" t="n">
        <v>4</v>
      </c>
      <c r="BB142" s="99" t="n">
        <v>7</v>
      </c>
      <c r="BC142" s="100" t="s">
        <v>634</v>
      </c>
      <c r="BD142" s="65" t="n">
        <v>200000</v>
      </c>
      <c r="BE142" s="65" t="s">
        <v>635</v>
      </c>
      <c r="BF142" s="65"/>
      <c r="BG142" s="65"/>
      <c r="BH142" s="65"/>
      <c r="BI142" s="65"/>
      <c r="BJ142" s="65"/>
      <c r="BK142" s="65" t="n">
        <v>1</v>
      </c>
      <c r="BL142" s="65"/>
      <c r="BR142" s="65"/>
      <c r="BS142" s="189"/>
      <c r="BT142" s="65"/>
      <c r="BU142" s="190"/>
      <c r="BV142" s="65"/>
      <c r="BW142" s="65"/>
      <c r="BX142" s="65"/>
      <c r="BY142" s="189"/>
      <c r="GF142" s="65"/>
    </row>
    <row r="143" customFormat="false" ht="18" hidden="true" customHeight="true" outlineLevel="0" collapsed="false">
      <c r="AW143" s="29" t="n">
        <f aca="false">IF(AX143="","",AW142+1)</f>
        <v>141</v>
      </c>
      <c r="AX143" s="98" t="s">
        <v>230</v>
      </c>
      <c r="AY143" s="99" t="n">
        <v>4</v>
      </c>
      <c r="AZ143" s="99" t="n">
        <v>7</v>
      </c>
      <c r="BA143" s="99" t="n">
        <v>3</v>
      </c>
      <c r="BB143" s="99" t="n">
        <v>7</v>
      </c>
      <c r="BC143" s="100" t="s">
        <v>636</v>
      </c>
      <c r="BD143" s="65" t="n">
        <v>100000</v>
      </c>
      <c r="BE143" s="65" t="s">
        <v>637</v>
      </c>
      <c r="BF143" s="65"/>
      <c r="BG143" s="65"/>
      <c r="BH143" s="65"/>
      <c r="BI143" s="65"/>
      <c r="BJ143" s="65"/>
      <c r="BK143" s="65" t="n">
        <v>1</v>
      </c>
      <c r="BL143" s="65"/>
      <c r="BR143" s="65"/>
      <c r="BS143" s="189"/>
      <c r="BT143" s="65"/>
      <c r="BU143" s="190"/>
      <c r="BV143" s="65"/>
      <c r="BW143" s="65"/>
      <c r="BX143" s="65"/>
      <c r="BY143" s="189"/>
      <c r="GF143" s="112"/>
    </row>
    <row r="144" customFormat="false" ht="18" hidden="true" customHeight="true" outlineLevel="0" collapsed="false">
      <c r="AW144" s="29" t="n">
        <f aca="false">IF(AX144="","",AW143+1)</f>
        <v>142</v>
      </c>
      <c r="AX144" s="98" t="s">
        <v>266</v>
      </c>
      <c r="AY144" s="99" t="n">
        <v>5</v>
      </c>
      <c r="AZ144" s="99" t="n">
        <v>3</v>
      </c>
      <c r="BA144" s="99" t="n">
        <v>2</v>
      </c>
      <c r="BB144" s="99" t="n">
        <v>8</v>
      </c>
      <c r="BC144" s="100" t="s">
        <v>638</v>
      </c>
      <c r="BD144" s="65" t="n">
        <v>130000</v>
      </c>
      <c r="BE144" s="65" t="s">
        <v>639</v>
      </c>
      <c r="BF144" s="65"/>
      <c r="BG144" s="65"/>
      <c r="BH144" s="65"/>
      <c r="BI144" s="65"/>
      <c r="BJ144" s="65"/>
      <c r="BK144" s="65" t="n">
        <v>1</v>
      </c>
      <c r="BL144" s="65"/>
      <c r="BR144" s="65"/>
      <c r="BS144" s="189"/>
      <c r="BT144" s="65"/>
      <c r="BU144" s="190"/>
      <c r="BV144" s="65"/>
      <c r="BW144" s="65"/>
      <c r="BX144" s="65"/>
      <c r="BY144" s="189"/>
      <c r="GF144" s="33"/>
    </row>
    <row r="145" customFormat="false" ht="18" hidden="true" customHeight="true" outlineLevel="0" collapsed="false">
      <c r="AW145" s="29" t="n">
        <f aca="false">IF(AX145="","",AW144+1)</f>
        <v>143</v>
      </c>
      <c r="AX145" s="30" t="s">
        <v>239</v>
      </c>
      <c r="AY145" s="31" t="n">
        <v>4</v>
      </c>
      <c r="AZ145" s="31" t="n">
        <v>7</v>
      </c>
      <c r="BA145" s="31" t="n">
        <v>3</v>
      </c>
      <c r="BB145" s="31" t="n">
        <v>7</v>
      </c>
      <c r="BC145" s="32" t="s">
        <v>640</v>
      </c>
      <c r="BD145" s="33" t="n">
        <v>80000</v>
      </c>
      <c r="BE145" s="65" t="s">
        <v>641</v>
      </c>
      <c r="BF145" s="65"/>
      <c r="BG145" s="65"/>
      <c r="BH145" s="65"/>
      <c r="BI145" s="65"/>
      <c r="BJ145" s="65"/>
      <c r="BK145" s="65" t="n">
        <v>1</v>
      </c>
      <c r="BL145" s="65"/>
      <c r="BR145" s="65"/>
      <c r="BS145" s="189"/>
      <c r="BT145" s="65"/>
      <c r="BU145" s="190"/>
      <c r="BV145" s="65"/>
      <c r="BW145" s="65"/>
      <c r="BX145" s="65"/>
      <c r="BY145" s="189"/>
      <c r="GF145" s="33"/>
    </row>
    <row r="146" customFormat="false" ht="18" hidden="true" customHeight="true" outlineLevel="0" collapsed="false">
      <c r="AW146" s="29" t="n">
        <f aca="false">IF(AX146="","",AW145+1)</f>
        <v>144</v>
      </c>
      <c r="AX146" s="98" t="s">
        <v>243</v>
      </c>
      <c r="AY146" s="99" t="n">
        <v>7</v>
      </c>
      <c r="AZ146" s="99" t="n">
        <v>4</v>
      </c>
      <c r="BA146" s="99" t="n">
        <v>3</v>
      </c>
      <c r="BB146" s="99" t="n">
        <v>8</v>
      </c>
      <c r="BC146" s="100" t="s">
        <v>642</v>
      </c>
      <c r="BD146" s="65" t="n">
        <v>210000</v>
      </c>
      <c r="BE146" s="65" t="s">
        <v>643</v>
      </c>
      <c r="BF146" s="65"/>
      <c r="BG146" s="65"/>
      <c r="BH146" s="65"/>
      <c r="BI146" s="65"/>
      <c r="BJ146" s="65"/>
      <c r="BK146" s="65" t="n">
        <v>1</v>
      </c>
      <c r="BL146" s="65"/>
      <c r="BR146" s="65"/>
      <c r="BS146" s="189"/>
      <c r="BT146" s="65"/>
      <c r="BU146" s="190"/>
      <c r="BV146" s="65"/>
      <c r="BW146" s="65"/>
      <c r="BX146" s="65"/>
      <c r="BY146" s="189"/>
      <c r="GF146" s="33"/>
    </row>
    <row r="147" customFormat="false" ht="18" hidden="true" customHeight="true" outlineLevel="0" collapsed="false">
      <c r="AW147" s="29" t="n">
        <f aca="false">IF(AX147="","",AW146+1)</f>
        <v>145</v>
      </c>
      <c r="AX147" s="98" t="s">
        <v>223</v>
      </c>
      <c r="AY147" s="99" t="n">
        <v>6</v>
      </c>
      <c r="AZ147" s="99" t="n">
        <v>6</v>
      </c>
      <c r="BA147" s="99" t="n">
        <v>2</v>
      </c>
      <c r="BB147" s="99" t="n">
        <v>8</v>
      </c>
      <c r="BC147" s="100" t="s">
        <v>644</v>
      </c>
      <c r="BD147" s="65" t="n">
        <v>310000</v>
      </c>
      <c r="BE147" s="65" t="s">
        <v>645</v>
      </c>
      <c r="BF147" s="65"/>
      <c r="BG147" s="65"/>
      <c r="BH147" s="65"/>
      <c r="BI147" s="65"/>
      <c r="BJ147" s="65"/>
      <c r="BK147" s="65" t="n">
        <v>1</v>
      </c>
      <c r="BL147" s="65"/>
      <c r="BR147" s="65"/>
      <c r="BS147" s="189"/>
      <c r="BT147" s="65"/>
      <c r="BU147" s="190"/>
      <c r="BV147" s="65"/>
      <c r="BW147" s="65"/>
      <c r="BX147" s="65"/>
      <c r="BY147" s="189"/>
      <c r="GF147" s="33"/>
    </row>
    <row r="148" customFormat="false" ht="18" hidden="true" customHeight="true" outlineLevel="0" collapsed="false">
      <c r="AW148" s="29" t="n">
        <f aca="false">IF(AX148="","",AW147+1)</f>
        <v>146</v>
      </c>
      <c r="AX148" s="98" t="s">
        <v>255</v>
      </c>
      <c r="AY148" s="99" t="n">
        <v>8</v>
      </c>
      <c r="AZ148" s="99" t="n">
        <v>4</v>
      </c>
      <c r="BA148" s="99" t="n">
        <v>4</v>
      </c>
      <c r="BB148" s="99" t="n">
        <v>8</v>
      </c>
      <c r="BC148" s="100" t="s">
        <v>646</v>
      </c>
      <c r="BD148" s="65" t="n">
        <v>320000</v>
      </c>
      <c r="BE148" s="65" t="s">
        <v>647</v>
      </c>
      <c r="BF148" s="65"/>
      <c r="BG148" s="65"/>
      <c r="BH148" s="65"/>
      <c r="BI148" s="65"/>
      <c r="BJ148" s="65"/>
      <c r="BK148" s="65" t="n">
        <v>1</v>
      </c>
      <c r="BL148" s="65"/>
      <c r="BR148" s="65"/>
      <c r="BS148" s="189"/>
      <c r="BT148" s="65"/>
      <c r="BU148" s="190"/>
      <c r="BV148" s="65"/>
      <c r="BW148" s="65"/>
      <c r="BX148" s="65"/>
      <c r="BY148" s="189"/>
      <c r="GF148" s="33"/>
    </row>
    <row r="149" customFormat="false" ht="18" hidden="true" customHeight="true" outlineLevel="0" collapsed="false">
      <c r="AW149" s="29" t="n">
        <f aca="false">IF(AX149="","",AW148+1)</f>
        <v>147</v>
      </c>
      <c r="AX149" s="98" t="s">
        <v>225</v>
      </c>
      <c r="AY149" s="99" t="n">
        <v>5</v>
      </c>
      <c r="AZ149" s="99" t="n">
        <v>4</v>
      </c>
      <c r="BA149" s="99" t="n">
        <v>3</v>
      </c>
      <c r="BB149" s="99" t="n">
        <v>8</v>
      </c>
      <c r="BC149" s="100" t="s">
        <v>648</v>
      </c>
      <c r="BD149" s="65" t="n">
        <v>220000</v>
      </c>
      <c r="BE149" s="65" t="s">
        <v>649</v>
      </c>
      <c r="BF149" s="65"/>
      <c r="BG149" s="65"/>
      <c r="BH149" s="65"/>
      <c r="BI149" s="65"/>
      <c r="BJ149" s="65"/>
      <c r="BK149" s="65" t="n">
        <v>1</v>
      </c>
      <c r="BL149" s="65"/>
      <c r="BR149" s="65"/>
      <c r="BS149" s="189"/>
      <c r="BT149" s="65"/>
      <c r="BU149" s="190"/>
      <c r="BV149" s="65"/>
      <c r="BW149" s="65"/>
      <c r="BX149" s="65"/>
      <c r="BY149" s="189"/>
      <c r="GF149" s="112"/>
    </row>
    <row r="150" customFormat="false" ht="18" hidden="true" customHeight="true" outlineLevel="0" collapsed="false">
      <c r="AW150" s="29" t="n">
        <f aca="false">IF(AX150="","",AW149+1)</f>
        <v>148</v>
      </c>
      <c r="AX150" s="98" t="s">
        <v>650</v>
      </c>
      <c r="AY150" s="99" t="n">
        <v>6</v>
      </c>
      <c r="AZ150" s="99" t="n">
        <v>2</v>
      </c>
      <c r="BA150" s="99" t="n">
        <v>4</v>
      </c>
      <c r="BB150" s="99" t="n">
        <v>7</v>
      </c>
      <c r="BC150" s="100" t="s">
        <v>651</v>
      </c>
      <c r="BD150" s="65" t="n">
        <v>145000</v>
      </c>
      <c r="BE150" s="65" t="s">
        <v>652</v>
      </c>
      <c r="BF150" s="65"/>
      <c r="BG150" s="65"/>
      <c r="BH150" s="65"/>
      <c r="BI150" s="65"/>
      <c r="BJ150" s="65"/>
      <c r="BK150" s="65" t="n">
        <v>1</v>
      </c>
      <c r="BL150" s="65"/>
      <c r="BR150" s="65"/>
      <c r="BS150" s="189"/>
      <c r="BT150" s="65"/>
      <c r="BU150" s="190"/>
      <c r="BV150" s="65"/>
      <c r="BW150" s="65"/>
      <c r="BX150" s="65"/>
      <c r="BY150" s="189"/>
      <c r="GF150" s="65"/>
    </row>
    <row r="151" customFormat="false" ht="18" hidden="true" customHeight="true" outlineLevel="0" collapsed="false">
      <c r="AW151" s="29" t="n">
        <f aca="false">IF(AX151="","",AW150+1)</f>
        <v>149</v>
      </c>
      <c r="AX151" s="98" t="s">
        <v>215</v>
      </c>
      <c r="AY151" s="99" t="n">
        <v>6</v>
      </c>
      <c r="AZ151" s="99" t="n">
        <v>3</v>
      </c>
      <c r="BA151" s="99" t="n">
        <v>2</v>
      </c>
      <c r="BB151" s="99" t="n">
        <v>7</v>
      </c>
      <c r="BC151" s="100" t="s">
        <v>653</v>
      </c>
      <c r="BD151" s="65" t="n">
        <v>120000</v>
      </c>
      <c r="BE151" s="65" t="s">
        <v>654</v>
      </c>
      <c r="BF151" s="65"/>
      <c r="BG151" s="65"/>
      <c r="BH151" s="65"/>
      <c r="BI151" s="65"/>
      <c r="BJ151" s="65"/>
      <c r="BK151" s="65" t="n">
        <v>1</v>
      </c>
      <c r="BL151" s="65"/>
      <c r="BR151" s="65"/>
      <c r="BS151" s="189"/>
      <c r="BT151" s="65"/>
      <c r="BU151" s="190"/>
      <c r="BV151" s="65"/>
      <c r="BW151" s="65"/>
      <c r="BX151" s="65"/>
      <c r="BY151" s="189"/>
      <c r="GF151" s="65"/>
    </row>
    <row r="152" customFormat="false" ht="18" hidden="true" customHeight="true" outlineLevel="0" collapsed="false">
      <c r="AW152" s="29" t="n">
        <f aca="false">IF(AX152="","",AW151+1)</f>
        <v>150</v>
      </c>
      <c r="AX152" s="30" t="s">
        <v>219</v>
      </c>
      <c r="AY152" s="31" t="n">
        <v>9</v>
      </c>
      <c r="AZ152" s="31" t="n">
        <v>3</v>
      </c>
      <c r="BA152" s="31" t="n">
        <v>4</v>
      </c>
      <c r="BB152" s="31" t="n">
        <v>7</v>
      </c>
      <c r="BC152" s="32" t="s">
        <v>655</v>
      </c>
      <c r="BD152" s="33" t="n">
        <v>200000</v>
      </c>
      <c r="BE152" s="65" t="s">
        <v>656</v>
      </c>
      <c r="BF152" s="65"/>
      <c r="BG152" s="65"/>
      <c r="BH152" s="65"/>
      <c r="BI152" s="65"/>
      <c r="BJ152" s="65"/>
      <c r="BK152" s="65" t="n">
        <v>1</v>
      </c>
      <c r="BL152" s="65"/>
      <c r="BR152" s="65"/>
      <c r="BS152" s="189"/>
      <c r="BT152" s="65"/>
      <c r="BU152" s="190"/>
      <c r="BV152" s="65"/>
      <c r="BW152" s="65"/>
      <c r="BX152" s="65"/>
      <c r="BY152" s="189"/>
      <c r="GF152" s="65"/>
    </row>
    <row r="153" customFormat="false" ht="18" hidden="true" customHeight="true" outlineLevel="0" collapsed="false">
      <c r="AW153" s="29" t="n">
        <f aca="false">IF(AX153="","",AW152+1)</f>
        <v>151</v>
      </c>
      <c r="AX153" s="30" t="s">
        <v>228</v>
      </c>
      <c r="AY153" s="31" t="n">
        <v>6</v>
      </c>
      <c r="AZ153" s="31" t="n">
        <v>6</v>
      </c>
      <c r="BA153" s="31" t="n">
        <v>3</v>
      </c>
      <c r="BB153" s="31" t="n">
        <v>8</v>
      </c>
      <c r="BC153" s="32" t="s">
        <v>657</v>
      </c>
      <c r="BD153" s="33" t="n">
        <v>340000</v>
      </c>
      <c r="BE153" s="65" t="s">
        <v>658</v>
      </c>
      <c r="BF153" s="65"/>
      <c r="BG153" s="65"/>
      <c r="BH153" s="65"/>
      <c r="BI153" s="65"/>
      <c r="BJ153" s="65"/>
      <c r="BK153" s="65" t="n">
        <v>1</v>
      </c>
      <c r="BL153" s="65"/>
      <c r="BR153" s="65"/>
      <c r="BS153" s="189"/>
      <c r="BT153" s="65"/>
      <c r="BU153" s="190"/>
      <c r="BV153" s="65"/>
      <c r="BW153" s="65"/>
      <c r="BX153" s="65"/>
      <c r="BY153" s="189"/>
      <c r="GF153" s="65"/>
    </row>
    <row r="154" customFormat="false" ht="18" hidden="true" customHeight="true" outlineLevel="0" collapsed="false">
      <c r="AW154" s="29" t="n">
        <f aca="false">IF(AX154="","",AW153+1)</f>
        <v>152</v>
      </c>
      <c r="AX154" s="98" t="s">
        <v>200</v>
      </c>
      <c r="AY154" s="99" t="n">
        <v>6</v>
      </c>
      <c r="AZ154" s="99" t="n">
        <v>3</v>
      </c>
      <c r="BA154" s="99" t="n">
        <v>3</v>
      </c>
      <c r="BB154" s="99" t="n">
        <v>8</v>
      </c>
      <c r="BC154" s="100" t="s">
        <v>659</v>
      </c>
      <c r="BD154" s="65" t="n">
        <v>110000</v>
      </c>
      <c r="BE154" s="65" t="s">
        <v>660</v>
      </c>
      <c r="BF154" s="65"/>
      <c r="BG154" s="65"/>
      <c r="BH154" s="65"/>
      <c r="BI154" s="65"/>
      <c r="BJ154" s="65"/>
      <c r="BK154" s="65" t="n">
        <v>1</v>
      </c>
      <c r="BL154" s="65"/>
      <c r="BR154" s="65"/>
      <c r="BS154" s="189"/>
      <c r="BT154" s="65"/>
      <c r="BU154" s="190"/>
      <c r="BV154" s="65"/>
      <c r="BW154" s="65"/>
      <c r="BX154" s="65"/>
      <c r="BY154" s="189"/>
      <c r="GF154" s="65"/>
    </row>
    <row r="155" customFormat="false" ht="18" hidden="true" customHeight="true" outlineLevel="0" collapsed="false">
      <c r="AW155" s="29" t="n">
        <f aca="false">IF(AX155="","",AW154+1)</f>
        <v>153</v>
      </c>
      <c r="AX155" s="98" t="s">
        <v>193</v>
      </c>
      <c r="AY155" s="99" t="n">
        <v>8</v>
      </c>
      <c r="AZ155" s="99" t="n">
        <v>2</v>
      </c>
      <c r="BA155" s="99" t="n">
        <v>3</v>
      </c>
      <c r="BB155" s="99" t="n">
        <v>7</v>
      </c>
      <c r="BC155" s="100" t="s">
        <v>661</v>
      </c>
      <c r="BD155" s="65" t="n">
        <v>170000</v>
      </c>
      <c r="BE155" s="65" t="s">
        <v>662</v>
      </c>
      <c r="BF155" s="65"/>
      <c r="BG155" s="65"/>
      <c r="BH155" s="65"/>
      <c r="BI155" s="65"/>
      <c r="BJ155" s="65"/>
      <c r="BK155" s="65" t="n">
        <v>1</v>
      </c>
      <c r="BL155" s="65"/>
      <c r="BR155" s="65"/>
      <c r="BS155" s="189"/>
      <c r="BT155" s="65"/>
      <c r="BU155" s="190"/>
      <c r="BV155" s="65"/>
      <c r="BW155" s="65"/>
      <c r="BX155" s="65"/>
      <c r="BY155" s="189"/>
      <c r="GF155" s="112"/>
    </row>
    <row r="156" customFormat="false" ht="18" hidden="true" customHeight="true" outlineLevel="0" collapsed="false">
      <c r="AW156" s="29" t="n">
        <f aca="false">IF(AX156="","",AW155+1)</f>
        <v>154</v>
      </c>
      <c r="AX156" s="30" t="s">
        <v>209</v>
      </c>
      <c r="AY156" s="31" t="n">
        <v>7</v>
      </c>
      <c r="AZ156" s="31" t="n">
        <v>3</v>
      </c>
      <c r="BA156" s="31" t="n">
        <v>4</v>
      </c>
      <c r="BB156" s="31" t="n">
        <v>7</v>
      </c>
      <c r="BC156" s="32" t="s">
        <v>663</v>
      </c>
      <c r="BD156" s="33" t="n">
        <v>210000</v>
      </c>
      <c r="BE156" s="65" t="s">
        <v>664</v>
      </c>
      <c r="BF156" s="65"/>
      <c r="BG156" s="65"/>
      <c r="BH156" s="65"/>
      <c r="BI156" s="65"/>
      <c r="BJ156" s="65"/>
      <c r="BK156" s="65" t="n">
        <v>1</v>
      </c>
      <c r="BL156" s="65"/>
      <c r="BR156" s="65"/>
      <c r="BS156" s="189"/>
      <c r="BT156" s="65"/>
      <c r="BU156" s="190"/>
      <c r="BV156" s="65"/>
      <c r="BW156" s="65"/>
      <c r="BX156" s="65"/>
      <c r="BY156" s="189"/>
      <c r="GF156" s="65"/>
    </row>
    <row r="157" customFormat="false" ht="18" hidden="true" customHeight="true" outlineLevel="0" collapsed="false">
      <c r="AW157" s="29" t="n">
        <f aca="false">IF(AX157="","",AW156+1)</f>
        <v>155</v>
      </c>
      <c r="AX157" s="98" t="s">
        <v>236</v>
      </c>
      <c r="AY157" s="99" t="n">
        <v>6</v>
      </c>
      <c r="AZ157" s="99" t="n">
        <v>5</v>
      </c>
      <c r="BA157" s="99" t="n">
        <v>2</v>
      </c>
      <c r="BB157" s="99" t="n">
        <v>9</v>
      </c>
      <c r="BC157" s="100" t="s">
        <v>665</v>
      </c>
      <c r="BD157" s="65" t="n">
        <v>330000</v>
      </c>
      <c r="BE157" s="65" t="s">
        <v>666</v>
      </c>
      <c r="BF157" s="65"/>
      <c r="BG157" s="65"/>
      <c r="BH157" s="65"/>
      <c r="BI157" s="65"/>
      <c r="BJ157" s="65"/>
      <c r="BK157" s="65" t="n">
        <v>1</v>
      </c>
      <c r="BL157" s="65"/>
      <c r="BR157" s="65"/>
      <c r="BS157" s="189"/>
      <c r="BT157" s="65"/>
      <c r="BU157" s="190"/>
      <c r="BV157" s="65"/>
      <c r="BW157" s="65"/>
      <c r="BX157" s="65"/>
      <c r="BY157" s="189"/>
      <c r="GF157" s="65"/>
    </row>
    <row r="158" customFormat="false" ht="18" hidden="true" customHeight="true" outlineLevel="0" collapsed="false">
      <c r="AW158" s="29" t="n">
        <f aca="false">IF(AX158="","",AW157+1)</f>
        <v>156</v>
      </c>
      <c r="AX158" s="98" t="s">
        <v>237</v>
      </c>
      <c r="AY158" s="99" t="n">
        <v>7</v>
      </c>
      <c r="AZ158" s="99" t="n">
        <v>4</v>
      </c>
      <c r="BA158" s="99" t="n">
        <v>4</v>
      </c>
      <c r="BB158" s="99" t="n">
        <v>8</v>
      </c>
      <c r="BC158" s="100" t="s">
        <v>667</v>
      </c>
      <c r="BD158" s="65" t="n">
        <v>260000</v>
      </c>
      <c r="BE158" s="65" t="s">
        <v>668</v>
      </c>
      <c r="BF158" s="65"/>
      <c r="BG158" s="65"/>
      <c r="BH158" s="65"/>
      <c r="BI158" s="65"/>
      <c r="BJ158" s="65"/>
      <c r="BK158" s="65" t="n">
        <v>1</v>
      </c>
      <c r="BL158" s="65"/>
      <c r="BR158" s="65"/>
      <c r="BS158" s="189"/>
      <c r="BT158" s="65"/>
      <c r="BU158" s="190"/>
      <c r="BV158" s="65"/>
      <c r="BW158" s="65"/>
      <c r="BX158" s="65"/>
      <c r="BY158" s="189"/>
      <c r="GF158" s="65"/>
    </row>
    <row r="159" customFormat="false" ht="18" hidden="true" customHeight="true" outlineLevel="0" collapsed="false">
      <c r="AW159" s="29" t="n">
        <f aca="false">IF(AX159="","",AW158+1)</f>
        <v>157</v>
      </c>
      <c r="AX159" s="98" t="s">
        <v>241</v>
      </c>
      <c r="AY159" s="99" t="n">
        <v>7</v>
      </c>
      <c r="AZ159" s="99" t="n">
        <v>2</v>
      </c>
      <c r="BA159" s="99" t="n">
        <v>3</v>
      </c>
      <c r="BB159" s="99" t="n">
        <v>7</v>
      </c>
      <c r="BC159" s="100" t="s">
        <v>669</v>
      </c>
      <c r="BD159" s="65" t="n">
        <v>130000</v>
      </c>
      <c r="BE159" s="65" t="s">
        <v>670</v>
      </c>
      <c r="BF159" s="65"/>
      <c r="BG159" s="65"/>
      <c r="BH159" s="65"/>
      <c r="BI159" s="65"/>
      <c r="BJ159" s="65"/>
      <c r="BK159" s="65" t="n">
        <v>1</v>
      </c>
      <c r="BL159" s="65"/>
      <c r="BR159" s="65"/>
      <c r="BS159" s="189"/>
      <c r="BT159" s="65"/>
      <c r="BU159" s="190"/>
      <c r="BV159" s="65"/>
      <c r="BW159" s="65"/>
      <c r="BX159" s="65"/>
      <c r="BY159" s="189"/>
      <c r="GF159" s="65"/>
    </row>
    <row r="160" customFormat="false" ht="18" hidden="true" customHeight="true" outlineLevel="0" collapsed="false">
      <c r="AW160" s="29" t="n">
        <f aca="false">IF(AX160="","",AW159+1)</f>
        <v>158</v>
      </c>
      <c r="AX160" s="98" t="s">
        <v>270</v>
      </c>
      <c r="AY160" s="99" t="n">
        <v>5</v>
      </c>
      <c r="AZ160" s="99" t="n">
        <v>6</v>
      </c>
      <c r="BA160" s="99" t="n">
        <v>1</v>
      </c>
      <c r="BB160" s="99" t="n">
        <v>8</v>
      </c>
      <c r="BC160" s="100" t="s">
        <v>671</v>
      </c>
      <c r="BD160" s="65" t="n">
        <v>330000</v>
      </c>
      <c r="BE160" s="65" t="s">
        <v>672</v>
      </c>
      <c r="BF160" s="65"/>
      <c r="BG160" s="65"/>
      <c r="BH160" s="65"/>
      <c r="BI160" s="65"/>
      <c r="BJ160" s="65"/>
      <c r="BK160" s="65" t="n">
        <v>1</v>
      </c>
      <c r="BL160" s="65"/>
      <c r="BR160" s="65"/>
      <c r="BS160" s="189"/>
      <c r="BT160" s="65"/>
      <c r="BU160" s="190"/>
      <c r="BV160" s="65"/>
      <c r="BW160" s="65"/>
      <c r="BX160" s="65"/>
      <c r="BY160" s="189"/>
      <c r="GF160" s="112"/>
    </row>
    <row r="161" customFormat="false" ht="18" hidden="true" customHeight="true" outlineLevel="0" collapsed="false">
      <c r="AW161" s="29" t="n">
        <f aca="false">IF(AX161="","",AW160+1)</f>
        <v>159</v>
      </c>
      <c r="AX161" s="98" t="s">
        <v>256</v>
      </c>
      <c r="AY161" s="99" t="n">
        <v>7</v>
      </c>
      <c r="AZ161" s="99" t="n">
        <v>3</v>
      </c>
      <c r="BA161" s="99" t="n">
        <v>3</v>
      </c>
      <c r="BB161" s="99" t="n">
        <v>7</v>
      </c>
      <c r="BC161" s="100" t="s">
        <v>673</v>
      </c>
      <c r="BD161" s="65" t="n">
        <v>220000</v>
      </c>
      <c r="BE161" s="65" t="s">
        <v>674</v>
      </c>
      <c r="BF161" s="65"/>
      <c r="BG161" s="65"/>
      <c r="BH161" s="65"/>
      <c r="BI161" s="65"/>
      <c r="BJ161" s="65"/>
      <c r="BK161" s="65" t="n">
        <v>1</v>
      </c>
      <c r="BL161" s="65"/>
      <c r="BR161" s="65"/>
      <c r="BS161" s="189"/>
      <c r="BT161" s="65"/>
      <c r="BU161" s="190"/>
      <c r="BV161" s="65"/>
      <c r="BW161" s="65"/>
      <c r="BX161" s="65"/>
      <c r="BY161" s="189"/>
      <c r="GF161" s="33"/>
    </row>
    <row r="162" customFormat="false" ht="18" hidden="true" customHeight="true" outlineLevel="0" collapsed="false">
      <c r="AW162" s="29" t="n">
        <f aca="false">IF(AX162="","",AW161+1)</f>
        <v>160</v>
      </c>
      <c r="AX162" s="98" t="s">
        <v>231</v>
      </c>
      <c r="AY162" s="99" t="n">
        <v>8</v>
      </c>
      <c r="AZ162" s="99" t="n">
        <v>3</v>
      </c>
      <c r="BA162" s="99" t="n">
        <v>3</v>
      </c>
      <c r="BB162" s="99" t="n">
        <v>7</v>
      </c>
      <c r="BC162" s="100" t="s">
        <v>675</v>
      </c>
      <c r="BD162" s="65" t="n">
        <v>180000</v>
      </c>
      <c r="BE162" s="65" t="s">
        <v>676</v>
      </c>
      <c r="BF162" s="65"/>
      <c r="BG162" s="65"/>
      <c r="BH162" s="65"/>
      <c r="BI162" s="65"/>
      <c r="BJ162" s="65"/>
      <c r="BK162" s="65" t="n">
        <v>1</v>
      </c>
      <c r="BL162" s="65"/>
      <c r="BR162" s="65"/>
      <c r="BS162" s="189"/>
      <c r="BT162" s="65"/>
      <c r="BU162" s="190"/>
      <c r="BV162" s="65"/>
      <c r="BW162" s="65"/>
      <c r="BX162" s="65"/>
      <c r="BY162" s="189"/>
      <c r="GF162" s="33"/>
    </row>
    <row r="163" customFormat="false" ht="18" hidden="true" customHeight="true" outlineLevel="0" collapsed="false">
      <c r="AW163" s="29" t="n">
        <f aca="false">IF(AX163="","",AW162+1)</f>
        <v>161</v>
      </c>
      <c r="AX163" s="30" t="s">
        <v>210</v>
      </c>
      <c r="AY163" s="31" t="n">
        <v>8</v>
      </c>
      <c r="AZ163" s="31" t="n">
        <v>3</v>
      </c>
      <c r="BA163" s="31" t="n">
        <v>5</v>
      </c>
      <c r="BB163" s="31" t="n">
        <v>7</v>
      </c>
      <c r="BC163" s="32" t="s">
        <v>677</v>
      </c>
      <c r="BD163" s="33" t="n">
        <v>260000</v>
      </c>
      <c r="BE163" s="65" t="s">
        <v>678</v>
      </c>
      <c r="BF163" s="65"/>
      <c r="BG163" s="65"/>
      <c r="BH163" s="65"/>
      <c r="BI163" s="65"/>
      <c r="BJ163" s="65"/>
      <c r="BK163" s="65" t="n">
        <v>1</v>
      </c>
      <c r="BL163" s="65"/>
      <c r="BR163" s="65"/>
      <c r="BS163" s="189"/>
      <c r="BT163" s="65"/>
      <c r="BU163" s="190"/>
      <c r="BV163" s="65"/>
      <c r="BW163" s="65"/>
      <c r="BX163" s="65"/>
      <c r="BY163" s="189"/>
      <c r="GF163" s="33"/>
    </row>
    <row r="164" customFormat="false" ht="18" hidden="true" customHeight="true" outlineLevel="0" collapsed="false">
      <c r="AW164" s="29" t="n">
        <f aca="false">IF(AX164="","",AW163+1)</f>
        <v>162</v>
      </c>
      <c r="AX164" s="98" t="s">
        <v>217</v>
      </c>
      <c r="AY164" s="99" t="n">
        <v>6</v>
      </c>
      <c r="AZ164" s="99" t="n">
        <v>3</v>
      </c>
      <c r="BA164" s="99" t="n">
        <v>3</v>
      </c>
      <c r="BB164" s="99" t="n">
        <v>9</v>
      </c>
      <c r="BC164" s="100" t="s">
        <v>679</v>
      </c>
      <c r="BD164" s="65" t="n">
        <v>150000</v>
      </c>
      <c r="BE164" s="65" t="s">
        <v>680</v>
      </c>
      <c r="BF164" s="65"/>
      <c r="BG164" s="65"/>
      <c r="BH164" s="65"/>
      <c r="BI164" s="65"/>
      <c r="BJ164" s="65"/>
      <c r="BK164" s="65" t="n">
        <v>1</v>
      </c>
      <c r="BL164" s="65"/>
      <c r="BR164" s="65"/>
      <c r="BS164" s="189"/>
      <c r="BT164" s="65"/>
      <c r="BU164" s="190"/>
      <c r="BV164" s="65"/>
      <c r="BW164" s="65"/>
      <c r="BX164" s="65"/>
      <c r="BY164" s="189"/>
      <c r="GF164" s="33"/>
    </row>
    <row r="165" customFormat="false" ht="18" hidden="true" customHeight="true" outlineLevel="0" collapsed="false">
      <c r="AW165" s="29" t="n">
        <f aca="false">IF(AX165="","",AW164+1)</f>
        <v>163</v>
      </c>
      <c r="AX165" s="98" t="s">
        <v>206</v>
      </c>
      <c r="AY165" s="99" t="n">
        <v>5</v>
      </c>
      <c r="AZ165" s="99" t="n">
        <v>5</v>
      </c>
      <c r="BA165" s="99" t="n">
        <v>3</v>
      </c>
      <c r="BB165" s="99" t="n">
        <v>9</v>
      </c>
      <c r="BC165" s="100" t="s">
        <v>681</v>
      </c>
      <c r="BD165" s="65" t="n">
        <v>300000</v>
      </c>
      <c r="BE165" s="65" t="s">
        <v>682</v>
      </c>
      <c r="BF165" s="65"/>
      <c r="BG165" s="65"/>
      <c r="BH165" s="65"/>
      <c r="BI165" s="65"/>
      <c r="BJ165" s="65"/>
      <c r="BK165" s="65" t="n">
        <v>1</v>
      </c>
      <c r="BL165" s="65"/>
      <c r="BR165" s="65"/>
      <c r="BS165" s="189"/>
      <c r="BT165" s="65"/>
      <c r="BU165" s="190"/>
      <c r="BV165" s="65"/>
      <c r="BW165" s="65"/>
      <c r="BX165" s="65"/>
      <c r="BY165" s="189"/>
      <c r="GF165" s="33"/>
    </row>
    <row r="166" customFormat="false" ht="18" hidden="true" customHeight="true" outlineLevel="0" collapsed="false">
      <c r="AW166" s="29" t="n">
        <f aca="false">IF(AX166="","",AW165+1)</f>
        <v>164</v>
      </c>
      <c r="AX166" s="98" t="s">
        <v>683</v>
      </c>
      <c r="AY166" s="99" t="n">
        <v>8</v>
      </c>
      <c r="AZ166" s="99" t="n">
        <v>3</v>
      </c>
      <c r="BA166" s="99" t="n">
        <v>3</v>
      </c>
      <c r="BB166" s="99" t="n">
        <v>8</v>
      </c>
      <c r="BC166" s="100" t="s">
        <v>684</v>
      </c>
      <c r="BD166" s="65" t="n">
        <v>220000</v>
      </c>
      <c r="BE166" s="65" t="s">
        <v>685</v>
      </c>
      <c r="BF166" s="65"/>
      <c r="BG166" s="65"/>
      <c r="BH166" s="65"/>
      <c r="BI166" s="65"/>
      <c r="BJ166" s="65"/>
      <c r="BK166" s="65" t="n">
        <v>1</v>
      </c>
      <c r="BL166" s="65"/>
      <c r="BR166" s="65"/>
      <c r="BS166" s="189"/>
      <c r="BT166" s="65"/>
      <c r="BU166" s="190"/>
      <c r="BV166" s="65"/>
      <c r="BW166" s="65"/>
      <c r="BX166" s="65"/>
      <c r="BY166" s="189"/>
      <c r="GF166" s="33"/>
    </row>
    <row r="167" customFormat="false" ht="18" hidden="true" customHeight="true" outlineLevel="0" collapsed="false">
      <c r="AW167" s="29" t="n">
        <f aca="false">IF(AX167="","",AW166+1)</f>
        <v>165</v>
      </c>
      <c r="AX167" s="98" t="s">
        <v>265</v>
      </c>
      <c r="AY167" s="99" t="n">
        <v>6</v>
      </c>
      <c r="AZ167" s="99" t="n">
        <v>3</v>
      </c>
      <c r="BA167" s="99" t="n">
        <v>3</v>
      </c>
      <c r="BB167" s="99" t="n">
        <v>8</v>
      </c>
      <c r="BC167" s="100" t="s">
        <v>686</v>
      </c>
      <c r="BD167" s="65" t="n">
        <v>130000</v>
      </c>
      <c r="BE167" s="65" t="s">
        <v>687</v>
      </c>
      <c r="BF167" s="65"/>
      <c r="BG167" s="65"/>
      <c r="BH167" s="65"/>
      <c r="BI167" s="65"/>
      <c r="BJ167" s="65"/>
      <c r="BK167" s="65" t="n">
        <v>1</v>
      </c>
      <c r="BL167" s="65"/>
      <c r="BR167" s="65"/>
      <c r="BS167" s="189"/>
      <c r="BT167" s="65"/>
      <c r="BU167" s="190"/>
      <c r="BV167" s="65"/>
      <c r="BW167" s="65"/>
      <c r="BX167" s="65"/>
      <c r="BY167" s="189"/>
      <c r="GF167" s="112"/>
    </row>
    <row r="168" customFormat="false" ht="18" hidden="true" customHeight="true" outlineLevel="0" collapsed="false">
      <c r="AW168" s="29" t="n">
        <f aca="false">IF(AX168="","",AW167+1)</f>
        <v>166</v>
      </c>
      <c r="AX168" s="98" t="s">
        <v>184</v>
      </c>
      <c r="AY168" s="99" t="n">
        <v>5</v>
      </c>
      <c r="AZ168" s="99" t="n">
        <v>4</v>
      </c>
      <c r="BA168" s="99" t="n">
        <v>3</v>
      </c>
      <c r="BB168" s="99" t="n">
        <v>8</v>
      </c>
      <c r="BC168" s="100" t="s">
        <v>688</v>
      </c>
      <c r="BD168" s="65" t="n">
        <v>130000</v>
      </c>
      <c r="BE168" s="65" t="s">
        <v>689</v>
      </c>
      <c r="BF168" s="65"/>
      <c r="BG168" s="65"/>
      <c r="BH168" s="65"/>
      <c r="BI168" s="65"/>
      <c r="BJ168" s="65"/>
      <c r="BK168" s="65" t="n">
        <v>1</v>
      </c>
      <c r="BL168" s="65"/>
      <c r="BR168" s="65"/>
      <c r="BS168" s="189"/>
      <c r="BT168" s="65"/>
      <c r="BU168" s="190"/>
      <c r="BV168" s="65"/>
      <c r="BW168" s="65"/>
      <c r="BX168" s="65"/>
      <c r="BY168" s="189"/>
      <c r="GF168" s="33"/>
    </row>
    <row r="169" customFormat="false" ht="18" hidden="true" customHeight="true" outlineLevel="0" collapsed="false">
      <c r="AW169" s="29" t="n">
        <f aca="false">IF(AX169="","",AW168+1)</f>
        <v>167</v>
      </c>
      <c r="AX169" s="98" t="s">
        <v>214</v>
      </c>
      <c r="AY169" s="99" t="n">
        <v>4</v>
      </c>
      <c r="AZ169" s="99" t="n">
        <v>5</v>
      </c>
      <c r="BA169" s="99" t="n">
        <v>2</v>
      </c>
      <c r="BB169" s="99" t="n">
        <v>9</v>
      </c>
      <c r="BC169" s="100" t="s">
        <v>690</v>
      </c>
      <c r="BD169" s="65" t="n">
        <v>260000</v>
      </c>
      <c r="BE169" s="65" t="s">
        <v>691</v>
      </c>
      <c r="BF169" s="65"/>
      <c r="BG169" s="65"/>
      <c r="BH169" s="65"/>
      <c r="BI169" s="65"/>
      <c r="BJ169" s="65"/>
      <c r="BK169" s="65" t="n">
        <v>1</v>
      </c>
      <c r="BL169" s="65"/>
      <c r="BR169" s="65"/>
      <c r="BS169" s="189"/>
      <c r="BT169" s="65"/>
      <c r="BU169" s="190"/>
      <c r="BV169" s="65"/>
      <c r="BW169" s="65"/>
      <c r="BX169" s="65"/>
      <c r="BY169" s="189"/>
      <c r="GF169" s="33"/>
    </row>
    <row r="170" customFormat="false" ht="18" hidden="true" customHeight="true" outlineLevel="0" collapsed="false">
      <c r="AW170" s="29" t="n">
        <f aca="false">IF(AX170="","",AW169+1)</f>
        <v>168</v>
      </c>
      <c r="AX170" s="30" t="s">
        <v>212</v>
      </c>
      <c r="AY170" s="31" t="n">
        <v>6</v>
      </c>
      <c r="AZ170" s="31" t="n">
        <v>6</v>
      </c>
      <c r="BA170" s="31" t="n">
        <v>3</v>
      </c>
      <c r="BB170" s="31" t="n">
        <v>10</v>
      </c>
      <c r="BC170" s="32" t="s">
        <v>692</v>
      </c>
      <c r="BD170" s="33" t="n">
        <v>430000</v>
      </c>
      <c r="BE170" s="65" t="s">
        <v>693</v>
      </c>
      <c r="BF170" s="65"/>
      <c r="BG170" s="65"/>
      <c r="BH170" s="65"/>
      <c r="BI170" s="65"/>
      <c r="BJ170" s="65"/>
      <c r="BK170" s="65" t="n">
        <v>1</v>
      </c>
      <c r="BL170" s="65"/>
      <c r="BR170" s="65"/>
      <c r="BS170" s="189"/>
      <c r="BT170" s="65"/>
      <c r="BU170" s="190"/>
      <c r="BV170" s="65"/>
      <c r="BW170" s="65"/>
      <c r="BX170" s="65"/>
      <c r="BY170" s="189"/>
      <c r="GF170" s="112"/>
    </row>
    <row r="171" customFormat="false" ht="18" hidden="true" customHeight="true" outlineLevel="0" collapsed="false">
      <c r="AW171" s="29" t="n">
        <f aca="false">IF(AX171="","",AW170+1)</f>
        <v>169</v>
      </c>
      <c r="AX171" s="30" t="s">
        <v>185</v>
      </c>
      <c r="AY171" s="31" t="n">
        <v>6</v>
      </c>
      <c r="AZ171" s="31" t="n">
        <v>2</v>
      </c>
      <c r="BA171" s="31" t="n">
        <v>3</v>
      </c>
      <c r="BB171" s="31" t="n">
        <v>7</v>
      </c>
      <c r="BC171" s="32" t="s">
        <v>694</v>
      </c>
      <c r="BD171" s="33" t="n">
        <v>130000</v>
      </c>
      <c r="BE171" s="65" t="s">
        <v>695</v>
      </c>
      <c r="BF171" s="65"/>
      <c r="BG171" s="65"/>
      <c r="BH171" s="65"/>
      <c r="BI171" s="65"/>
      <c r="BJ171" s="65"/>
      <c r="BK171" s="65" t="n">
        <v>1</v>
      </c>
      <c r="BL171" s="65"/>
      <c r="BR171" s="65"/>
      <c r="BS171" s="189"/>
      <c r="BT171" s="65"/>
      <c r="BU171" s="190"/>
      <c r="BV171" s="65"/>
      <c r="BW171" s="65"/>
      <c r="BX171" s="65"/>
      <c r="BY171" s="189"/>
      <c r="GF171" s="33"/>
    </row>
    <row r="172" customFormat="false" ht="18" hidden="true" customHeight="true" outlineLevel="0" collapsed="false">
      <c r="AW172" s="29" t="n">
        <f aca="false">IF(AX172="","",AW171+1)</f>
        <v>170</v>
      </c>
      <c r="AX172" s="30" t="s">
        <v>189</v>
      </c>
      <c r="AY172" s="31" t="n">
        <v>7</v>
      </c>
      <c r="AZ172" s="31" t="n">
        <v>4</v>
      </c>
      <c r="BA172" s="31" t="n">
        <v>4</v>
      </c>
      <c r="BB172" s="31" t="n">
        <v>8</v>
      </c>
      <c r="BC172" s="32" t="s">
        <v>696</v>
      </c>
      <c r="BD172" s="33" t="n">
        <v>230000</v>
      </c>
      <c r="BE172" s="65" t="s">
        <v>697</v>
      </c>
      <c r="BF172" s="65"/>
      <c r="BG172" s="65"/>
      <c r="BH172" s="65"/>
      <c r="BI172" s="65"/>
      <c r="BJ172" s="65"/>
      <c r="BK172" s="65" t="n">
        <v>1</v>
      </c>
      <c r="BL172" s="65"/>
      <c r="BR172" s="65"/>
      <c r="BS172" s="189"/>
      <c r="BT172" s="65"/>
      <c r="BU172" s="190"/>
      <c r="BV172" s="65"/>
      <c r="BW172" s="65"/>
      <c r="BX172" s="65"/>
      <c r="BY172" s="189"/>
      <c r="GF172" s="33"/>
    </row>
    <row r="173" customFormat="false" ht="18" hidden="true" customHeight="true" outlineLevel="0" collapsed="false">
      <c r="AW173" s="29" t="n">
        <f aca="false">IF(AX173="","",AW172+1)</f>
        <v>171</v>
      </c>
      <c r="AX173" s="98" t="s">
        <v>136</v>
      </c>
      <c r="AY173" s="99" t="n">
        <v>5</v>
      </c>
      <c r="AZ173" s="99" t="n">
        <v>3</v>
      </c>
      <c r="BA173" s="99" t="n">
        <v>3</v>
      </c>
      <c r="BB173" s="99" t="n">
        <v>6</v>
      </c>
      <c r="BC173" s="100" t="s">
        <v>698</v>
      </c>
      <c r="BD173" s="65" t="n">
        <v>140000</v>
      </c>
      <c r="BE173" s="65" t="s">
        <v>699</v>
      </c>
      <c r="BF173" s="65"/>
      <c r="BG173" s="65"/>
      <c r="BH173" s="65"/>
      <c r="BI173" s="65"/>
      <c r="BJ173" s="65"/>
      <c r="BK173" s="65" t="n">
        <v>1</v>
      </c>
      <c r="BL173" s="65"/>
      <c r="BR173" s="65"/>
      <c r="BS173" s="189"/>
      <c r="BT173" s="65"/>
      <c r="BU173" s="190"/>
      <c r="BV173" s="65"/>
      <c r="BW173" s="65"/>
      <c r="BX173" s="65"/>
      <c r="BY173" s="189"/>
      <c r="GF173" s="33"/>
    </row>
    <row r="174" customFormat="false" ht="18" hidden="true" customHeight="true" outlineLevel="0" collapsed="false">
      <c r="AW174" s="29" t="n">
        <f aca="false">IF(AX174="","",AW173+1)</f>
        <v>172</v>
      </c>
      <c r="AX174" s="98" t="s">
        <v>257</v>
      </c>
      <c r="AY174" s="99" t="n">
        <v>8</v>
      </c>
      <c r="AZ174" s="99" t="n">
        <v>2</v>
      </c>
      <c r="BA174" s="99" t="n">
        <v>4</v>
      </c>
      <c r="BB174" s="99" t="n">
        <v>7</v>
      </c>
      <c r="BC174" s="100" t="s">
        <v>700</v>
      </c>
      <c r="BD174" s="65" t="n">
        <v>250000</v>
      </c>
      <c r="BE174" s="65" t="s">
        <v>701</v>
      </c>
      <c r="BF174" s="65"/>
      <c r="BG174" s="65"/>
      <c r="BH174" s="65"/>
      <c r="BI174" s="65"/>
      <c r="BJ174" s="65"/>
      <c r="BK174" s="65" t="n">
        <v>1</v>
      </c>
      <c r="BL174" s="65"/>
      <c r="BR174" s="65"/>
      <c r="BS174" s="189"/>
      <c r="BT174" s="65"/>
      <c r="BU174" s="190"/>
      <c r="BV174" s="65"/>
      <c r="BW174" s="65"/>
      <c r="BX174" s="65"/>
      <c r="BY174" s="189"/>
      <c r="GF174" s="33"/>
    </row>
    <row r="175" customFormat="false" ht="18" hidden="true" customHeight="true" outlineLevel="0" collapsed="false">
      <c r="AW175" s="29" t="n">
        <f aca="false">IF(AX175="","",AW174+1)</f>
        <v>173</v>
      </c>
      <c r="AX175" s="98" t="s">
        <v>192</v>
      </c>
      <c r="AY175" s="99" t="n">
        <v>5</v>
      </c>
      <c r="AZ175" s="99" t="n">
        <v>6</v>
      </c>
      <c r="BA175" s="99" t="n">
        <v>1</v>
      </c>
      <c r="BB175" s="99" t="n">
        <v>9</v>
      </c>
      <c r="BC175" s="100" t="s">
        <v>702</v>
      </c>
      <c r="BD175" s="65" t="n">
        <v>380000</v>
      </c>
      <c r="BE175" s="65" t="s">
        <v>703</v>
      </c>
      <c r="BF175" s="65"/>
      <c r="BG175" s="65"/>
      <c r="BH175" s="65"/>
      <c r="BI175" s="65"/>
      <c r="BJ175" s="65"/>
      <c r="BK175" s="65" t="n">
        <v>1</v>
      </c>
      <c r="BL175" s="65"/>
      <c r="BR175" s="65"/>
      <c r="BS175" s="189"/>
      <c r="BT175" s="65"/>
      <c r="BU175" s="190"/>
      <c r="BV175" s="65"/>
      <c r="BW175" s="65"/>
      <c r="BX175" s="65"/>
      <c r="BY175" s="189"/>
      <c r="GF175" s="112"/>
    </row>
    <row r="176" customFormat="false" ht="18" hidden="true" customHeight="true" outlineLevel="0" collapsed="false">
      <c r="AW176" s="29" t="n">
        <f aca="false">IF(AX176="","",AW175+1)</f>
        <v>174</v>
      </c>
      <c r="AX176" s="98" t="s">
        <v>251</v>
      </c>
      <c r="AY176" s="99" t="n">
        <v>7</v>
      </c>
      <c r="AZ176" s="99" t="n">
        <v>3</v>
      </c>
      <c r="BA176" s="99" t="n">
        <v>3</v>
      </c>
      <c r="BB176" s="99" t="n">
        <v>7</v>
      </c>
      <c r="BC176" s="100" t="s">
        <v>704</v>
      </c>
      <c r="BD176" s="65" t="n">
        <v>200000</v>
      </c>
      <c r="BE176" s="65" t="s">
        <v>705</v>
      </c>
      <c r="BF176" s="65"/>
      <c r="BG176" s="65"/>
      <c r="BH176" s="65"/>
      <c r="BI176" s="65"/>
      <c r="BJ176" s="65"/>
      <c r="BK176" s="65" t="n">
        <v>1</v>
      </c>
      <c r="BL176" s="65"/>
      <c r="BR176" s="65"/>
      <c r="BS176" s="189"/>
      <c r="BT176" s="65"/>
      <c r="BU176" s="190"/>
      <c r="BV176" s="65"/>
      <c r="BW176" s="65"/>
      <c r="BX176" s="65"/>
      <c r="BY176" s="189"/>
      <c r="GF176" s="33"/>
    </row>
    <row r="177" customFormat="false" ht="18" hidden="true" customHeight="true" outlineLevel="0" collapsed="false">
      <c r="AW177" s="29" t="n">
        <f aca="false">IF(AX177="","",AW176+1)</f>
        <v>175</v>
      </c>
      <c r="AX177" s="30" t="s">
        <v>280</v>
      </c>
      <c r="AY177" s="31" t="n">
        <v>4</v>
      </c>
      <c r="AZ177" s="31" t="n">
        <v>6</v>
      </c>
      <c r="BA177" s="31" t="n">
        <v>1</v>
      </c>
      <c r="BB177" s="31" t="n">
        <v>9</v>
      </c>
      <c r="BC177" s="32" t="s">
        <v>706</v>
      </c>
      <c r="BD177" s="33" t="n">
        <v>270000</v>
      </c>
      <c r="BE177" s="65" t="s">
        <v>707</v>
      </c>
      <c r="BF177" s="65"/>
      <c r="BG177" s="65"/>
      <c r="BH177" s="65"/>
      <c r="BI177" s="65"/>
      <c r="BJ177" s="65"/>
      <c r="BK177" s="65" t="n">
        <v>1</v>
      </c>
      <c r="BL177" s="65"/>
      <c r="BR177" s="65"/>
      <c r="BS177" s="189"/>
      <c r="BT177" s="65"/>
      <c r="BU177" s="190"/>
      <c r="BV177" s="65"/>
      <c r="BW177" s="65"/>
      <c r="BX177" s="65"/>
      <c r="BY177" s="189"/>
      <c r="GF177" s="33"/>
    </row>
    <row r="178" customFormat="false" ht="18" hidden="true" customHeight="true" outlineLevel="0" collapsed="false">
      <c r="AW178" s="29" t="n">
        <f aca="false">IF(AX178="","",AW177+1)</f>
        <v>176</v>
      </c>
      <c r="AX178" s="98" t="s">
        <v>250</v>
      </c>
      <c r="AY178" s="99" t="n">
        <v>8</v>
      </c>
      <c r="AZ178" s="99" t="n">
        <v>3</v>
      </c>
      <c r="BA178" s="99" t="n">
        <v>5</v>
      </c>
      <c r="BB178" s="99" t="n">
        <v>7</v>
      </c>
      <c r="BC178" s="100" t="s">
        <v>708</v>
      </c>
      <c r="BD178" s="65" t="n">
        <v>250000</v>
      </c>
      <c r="BE178" s="65" t="s">
        <v>709</v>
      </c>
      <c r="BF178" s="65"/>
      <c r="BG178" s="65"/>
      <c r="BH178" s="65"/>
      <c r="BI178" s="65"/>
      <c r="BJ178" s="65"/>
      <c r="BK178" s="65" t="n">
        <v>1</v>
      </c>
      <c r="BL178" s="65"/>
      <c r="BR178" s="65"/>
      <c r="BS178" s="189"/>
      <c r="BT178" s="65"/>
      <c r="BU178" s="190"/>
      <c r="BV178" s="65"/>
      <c r="BW178" s="65"/>
      <c r="BX178" s="65"/>
      <c r="BY178" s="189"/>
      <c r="GF178" s="33"/>
    </row>
    <row r="179" customFormat="false" ht="18" hidden="true" customHeight="true" outlineLevel="0" collapsed="false">
      <c r="AW179" s="29" t="n">
        <f aca="false">IF(AX179="","",AW178+1)</f>
        <v>177</v>
      </c>
      <c r="AX179" s="30" t="s">
        <v>144</v>
      </c>
      <c r="AY179" s="31" t="n">
        <v>7</v>
      </c>
      <c r="AZ179" s="31" t="n">
        <v>2</v>
      </c>
      <c r="BA179" s="31" t="n">
        <v>3</v>
      </c>
      <c r="BB179" s="31" t="n">
        <v>7</v>
      </c>
      <c r="BC179" s="32" t="s">
        <v>710</v>
      </c>
      <c r="BD179" s="33" t="n">
        <v>150000</v>
      </c>
      <c r="BE179" s="65" t="s">
        <v>711</v>
      </c>
      <c r="BF179" s="65"/>
      <c r="BG179" s="65"/>
      <c r="BH179" s="65"/>
      <c r="BI179" s="65"/>
      <c r="BJ179" s="65"/>
      <c r="BK179" s="65" t="n">
        <v>1</v>
      </c>
      <c r="BL179" s="65"/>
      <c r="BR179" s="65"/>
      <c r="BS179" s="189"/>
      <c r="BT179" s="65"/>
      <c r="BU179" s="190"/>
      <c r="BV179" s="65"/>
      <c r="BW179" s="65"/>
      <c r="BX179" s="65"/>
      <c r="BY179" s="189"/>
      <c r="GF179" s="33"/>
    </row>
    <row r="180" customFormat="false" ht="18" hidden="true" customHeight="true" outlineLevel="0" collapsed="false">
      <c r="AW180" s="29" t="n">
        <f aca="false">IF(AX180="","",AW179+1)</f>
        <v>178</v>
      </c>
      <c r="AX180" s="98" t="s">
        <v>227</v>
      </c>
      <c r="AY180" s="99" t="n">
        <v>6</v>
      </c>
      <c r="AZ180" s="99" t="n">
        <v>4</v>
      </c>
      <c r="BA180" s="99" t="n">
        <v>2</v>
      </c>
      <c r="BB180" s="99" t="n">
        <v>8</v>
      </c>
      <c r="BC180" s="100" t="s">
        <v>712</v>
      </c>
      <c r="BD180" s="65" t="n">
        <v>220000</v>
      </c>
      <c r="BE180" s="65" t="s">
        <v>713</v>
      </c>
      <c r="BF180" s="65"/>
      <c r="BG180" s="65"/>
      <c r="BH180" s="65"/>
      <c r="BI180" s="65"/>
      <c r="BJ180" s="65"/>
      <c r="BK180" s="65" t="n">
        <v>1</v>
      </c>
      <c r="BL180" s="65"/>
      <c r="BR180" s="65"/>
      <c r="BS180" s="189"/>
      <c r="BT180" s="65"/>
      <c r="BU180" s="190"/>
      <c r="BV180" s="65"/>
      <c r="BW180" s="65"/>
      <c r="BX180" s="65"/>
      <c r="BY180" s="189"/>
      <c r="GF180" s="33"/>
    </row>
    <row r="181" customFormat="false" ht="18" hidden="true" customHeight="true" outlineLevel="0" collapsed="false">
      <c r="AW181" s="29" t="n">
        <f aca="false">IF(AX181="","",AW180+1)</f>
        <v>179</v>
      </c>
      <c r="AX181" s="98" t="s">
        <v>268</v>
      </c>
      <c r="AY181" s="99" t="n">
        <v>6</v>
      </c>
      <c r="AZ181" s="99" t="n">
        <v>3</v>
      </c>
      <c r="BA181" s="99" t="n">
        <v>2</v>
      </c>
      <c r="BB181" s="99" t="n">
        <v>7</v>
      </c>
      <c r="BC181" s="100" t="s">
        <v>714</v>
      </c>
      <c r="BD181" s="65" t="n">
        <v>80000</v>
      </c>
      <c r="BE181" s="65" t="s">
        <v>715</v>
      </c>
      <c r="BF181" s="65"/>
      <c r="BG181" s="65"/>
      <c r="BH181" s="65"/>
      <c r="BI181" s="65"/>
      <c r="BJ181" s="65"/>
      <c r="BK181" s="65" t="n">
        <v>1</v>
      </c>
      <c r="BL181" s="65"/>
      <c r="BR181" s="65"/>
      <c r="BS181" s="189"/>
      <c r="BT181" s="65"/>
      <c r="BU181" s="190"/>
      <c r="BV181" s="65"/>
      <c r="BW181" s="65"/>
      <c r="BX181" s="65"/>
      <c r="BY181" s="189"/>
      <c r="GF181" s="112"/>
    </row>
    <row r="182" customFormat="false" ht="18" hidden="true" customHeight="true" outlineLevel="0" collapsed="false">
      <c r="AW182" s="29" t="n">
        <f aca="false">IF(AX182="","",AW181+1)</f>
        <v>180</v>
      </c>
      <c r="AX182" s="98" t="s">
        <v>242</v>
      </c>
      <c r="AY182" s="99" t="n">
        <v>9</v>
      </c>
      <c r="AZ182" s="99" t="n">
        <v>2</v>
      </c>
      <c r="BA182" s="99" t="n">
        <v>4</v>
      </c>
      <c r="BB182" s="99" t="n">
        <v>7</v>
      </c>
      <c r="BC182" s="100" t="s">
        <v>716</v>
      </c>
      <c r="BD182" s="65" t="n">
        <v>160000</v>
      </c>
      <c r="BE182" s="65" t="s">
        <v>717</v>
      </c>
      <c r="BF182" s="65"/>
      <c r="BG182" s="65"/>
      <c r="BH182" s="65"/>
      <c r="BI182" s="65"/>
      <c r="BJ182" s="65"/>
      <c r="BK182" s="65" t="n">
        <v>1</v>
      </c>
      <c r="BL182" s="65"/>
      <c r="BR182" s="65"/>
      <c r="BS182" s="189"/>
      <c r="BT182" s="65"/>
      <c r="BU182" s="190"/>
      <c r="BV182" s="65"/>
      <c r="BW182" s="65"/>
      <c r="BX182" s="65"/>
      <c r="BY182" s="189"/>
      <c r="GF182" s="65"/>
    </row>
    <row r="183" customFormat="false" ht="18" hidden="true" customHeight="true" outlineLevel="0" collapsed="false">
      <c r="AW183" s="29" t="n">
        <f aca="false">IF(AX183="","",AW182+1)</f>
        <v>181</v>
      </c>
      <c r="AX183" s="98" t="s">
        <v>168</v>
      </c>
      <c r="AY183" s="99" t="n">
        <v>7</v>
      </c>
      <c r="AZ183" s="99" t="n">
        <v>4</v>
      </c>
      <c r="BA183" s="99" t="n">
        <v>1</v>
      </c>
      <c r="BB183" s="99" t="n">
        <v>9</v>
      </c>
      <c r="BC183" s="100" t="s">
        <v>718</v>
      </c>
      <c r="BD183" s="65" t="n">
        <v>250000</v>
      </c>
      <c r="BE183" s="65" t="s">
        <v>719</v>
      </c>
      <c r="BF183" s="65"/>
      <c r="BG183" s="65"/>
      <c r="BH183" s="65"/>
      <c r="BI183" s="65"/>
      <c r="BJ183" s="65"/>
      <c r="BK183" s="65" t="n">
        <v>1</v>
      </c>
      <c r="BL183" s="65"/>
      <c r="BR183" s="65"/>
      <c r="BS183" s="189"/>
      <c r="BT183" s="65"/>
      <c r="BU183" s="190"/>
      <c r="BV183" s="65"/>
      <c r="BW183" s="65"/>
      <c r="BX183" s="65"/>
      <c r="BY183" s="189"/>
      <c r="GF183" s="65"/>
    </row>
    <row r="184" customFormat="false" ht="18" hidden="true" customHeight="true" outlineLevel="0" collapsed="false">
      <c r="AW184" s="29" t="n">
        <f aca="false">IF(AX184="","",AW183+1)</f>
        <v>182</v>
      </c>
      <c r="AX184" s="98" t="s">
        <v>267</v>
      </c>
      <c r="AY184" s="99" t="n">
        <v>6</v>
      </c>
      <c r="AZ184" s="99" t="n">
        <v>3</v>
      </c>
      <c r="BA184" s="99" t="n">
        <v>4</v>
      </c>
      <c r="BB184" s="99" t="n">
        <v>8</v>
      </c>
      <c r="BC184" s="100" t="s">
        <v>720</v>
      </c>
      <c r="BD184" s="65" t="n">
        <v>180000</v>
      </c>
      <c r="BE184" s="65" t="s">
        <v>721</v>
      </c>
      <c r="BF184" s="65"/>
      <c r="BG184" s="65"/>
      <c r="BH184" s="65"/>
      <c r="BI184" s="65"/>
      <c r="BJ184" s="65"/>
      <c r="BK184" s="65" t="n">
        <v>1</v>
      </c>
      <c r="BL184" s="65"/>
      <c r="BR184" s="65"/>
      <c r="BS184" s="189"/>
      <c r="BT184" s="65"/>
      <c r="BU184" s="190"/>
      <c r="BV184" s="65"/>
      <c r="BW184" s="65"/>
      <c r="BX184" s="65"/>
      <c r="BY184" s="189"/>
      <c r="GF184" s="65"/>
    </row>
    <row r="185" customFormat="false" ht="18" hidden="true" customHeight="true" outlineLevel="0" collapsed="false">
      <c r="AW185" s="29" t="n">
        <f aca="false">IF(AX185="","",AW184+1)</f>
        <v>183</v>
      </c>
      <c r="AX185" s="98" t="s">
        <v>259</v>
      </c>
      <c r="AY185" s="99" t="n">
        <v>5</v>
      </c>
      <c r="AZ185" s="99" t="n">
        <v>3</v>
      </c>
      <c r="BA185" s="99" t="n">
        <v>3</v>
      </c>
      <c r="BB185" s="99" t="n">
        <v>9</v>
      </c>
      <c r="BC185" s="100" t="s">
        <v>688</v>
      </c>
      <c r="BD185" s="65" t="n">
        <v>100000</v>
      </c>
      <c r="BE185" s="65" t="s">
        <v>722</v>
      </c>
      <c r="BF185" s="65"/>
      <c r="BG185" s="65"/>
      <c r="BH185" s="65"/>
      <c r="BI185" s="65"/>
      <c r="BJ185" s="65"/>
      <c r="BK185" s="65" t="n">
        <v>1</v>
      </c>
      <c r="BL185" s="65"/>
      <c r="BR185" s="65"/>
      <c r="BS185" s="189"/>
      <c r="BT185" s="65"/>
      <c r="BU185" s="190"/>
      <c r="BV185" s="65"/>
      <c r="BW185" s="65"/>
      <c r="BX185" s="65"/>
      <c r="BY185" s="189"/>
      <c r="GF185" s="65"/>
    </row>
    <row r="186" customFormat="false" ht="18" hidden="true" customHeight="true" outlineLevel="0" collapsed="false">
      <c r="AW186" s="29" t="n">
        <f aca="false">IF(AX186="","",AW185+1)</f>
        <v>184</v>
      </c>
      <c r="AX186" s="30" t="s">
        <v>271</v>
      </c>
      <c r="AY186" s="31" t="n">
        <v>6</v>
      </c>
      <c r="AZ186" s="31" t="n">
        <v>4</v>
      </c>
      <c r="BA186" s="31" t="n">
        <v>3</v>
      </c>
      <c r="BB186" s="31" t="n">
        <v>9</v>
      </c>
      <c r="BC186" s="32" t="s">
        <v>723</v>
      </c>
      <c r="BD186" s="33" t="n">
        <v>290000</v>
      </c>
      <c r="BE186" s="65" t="s">
        <v>724</v>
      </c>
      <c r="BF186" s="65"/>
      <c r="BG186" s="65"/>
      <c r="BH186" s="65"/>
      <c r="BI186" s="65"/>
      <c r="BJ186" s="65"/>
      <c r="BK186" s="65" t="n">
        <v>1</v>
      </c>
      <c r="BL186" s="65"/>
      <c r="BR186" s="65"/>
      <c r="BS186" s="189"/>
      <c r="BT186" s="65"/>
      <c r="BU186" s="190"/>
      <c r="BV186" s="65"/>
      <c r="BW186" s="65"/>
      <c r="BX186" s="65"/>
      <c r="BY186" s="189"/>
      <c r="GF186" s="112"/>
    </row>
    <row r="187" customFormat="false" ht="18" hidden="true" customHeight="true" outlineLevel="0" collapsed="false">
      <c r="AW187" s="29" t="n">
        <f aca="false">IF(AX187="","",AW186+1)</f>
        <v>185</v>
      </c>
      <c r="AX187" s="98" t="s">
        <v>177</v>
      </c>
      <c r="AY187" s="99" t="n">
        <v>8</v>
      </c>
      <c r="AZ187" s="99" t="n">
        <v>4</v>
      </c>
      <c r="BA187" s="99" t="n">
        <v>3</v>
      </c>
      <c r="BB187" s="99" t="n">
        <v>8</v>
      </c>
      <c r="BC187" s="100" t="s">
        <v>725</v>
      </c>
      <c r="BD187" s="65" t="n">
        <v>240000</v>
      </c>
      <c r="BE187" s="65" t="s">
        <v>726</v>
      </c>
      <c r="BF187" s="65"/>
      <c r="BG187" s="65"/>
      <c r="BH187" s="65"/>
      <c r="BI187" s="65"/>
      <c r="BJ187" s="65"/>
      <c r="BK187" s="65" t="n">
        <v>1</v>
      </c>
      <c r="BL187" s="65"/>
      <c r="BR187" s="65"/>
      <c r="BS187" s="189"/>
      <c r="BT187" s="65"/>
      <c r="BU187" s="190"/>
      <c r="BV187" s="65"/>
      <c r="BW187" s="65"/>
      <c r="BX187" s="65"/>
      <c r="BY187" s="189"/>
      <c r="GF187" s="33"/>
    </row>
    <row r="188" customFormat="false" ht="18" hidden="true" customHeight="true" outlineLevel="0" collapsed="false">
      <c r="AW188" s="29" t="n">
        <f aca="false">IF(AX188="","",AW187+1)</f>
        <v>186</v>
      </c>
      <c r="AX188" s="98" t="s">
        <v>240</v>
      </c>
      <c r="AY188" s="99" t="n">
        <v>5</v>
      </c>
      <c r="AZ188" s="99" t="n">
        <v>4</v>
      </c>
      <c r="BA188" s="99" t="n">
        <v>3</v>
      </c>
      <c r="BB188" s="99" t="n">
        <v>8</v>
      </c>
      <c r="BC188" s="100" t="s">
        <v>727</v>
      </c>
      <c r="BD188" s="65" t="n">
        <v>150000</v>
      </c>
      <c r="BE188" s="65" t="s">
        <v>728</v>
      </c>
      <c r="BF188" s="65"/>
      <c r="BG188" s="65"/>
      <c r="BH188" s="65"/>
      <c r="BI188" s="65"/>
      <c r="BJ188" s="65"/>
      <c r="BK188" s="65" t="n">
        <v>1</v>
      </c>
      <c r="BL188" s="65"/>
      <c r="BR188" s="65"/>
      <c r="BS188" s="189"/>
      <c r="BT188" s="65"/>
      <c r="BU188" s="190"/>
      <c r="BV188" s="65"/>
      <c r="BW188" s="65"/>
      <c r="BX188" s="65"/>
      <c r="BY188" s="189"/>
      <c r="GF188" s="33"/>
    </row>
    <row r="189" customFormat="false" ht="18" hidden="true" customHeight="true" outlineLevel="0" collapsed="false">
      <c r="AW189" s="29" t="n">
        <f aca="false">IF(AX189="","",AW188+1)</f>
        <v>187</v>
      </c>
      <c r="AX189" s="98" t="s">
        <v>164</v>
      </c>
      <c r="AY189" s="99" t="n">
        <v>6</v>
      </c>
      <c r="AZ189" s="99" t="n">
        <v>4</v>
      </c>
      <c r="BA189" s="99" t="n">
        <v>3</v>
      </c>
      <c r="BB189" s="99" t="n">
        <v>8</v>
      </c>
      <c r="BC189" s="100" t="s">
        <v>729</v>
      </c>
      <c r="BD189" s="65" t="n">
        <v>270000</v>
      </c>
      <c r="BE189" s="65" t="s">
        <v>730</v>
      </c>
      <c r="BF189" s="65"/>
      <c r="BG189" s="65"/>
      <c r="BH189" s="65"/>
      <c r="BI189" s="65"/>
      <c r="BJ189" s="65"/>
      <c r="BK189" s="65" t="n">
        <v>1</v>
      </c>
      <c r="BL189" s="65"/>
      <c r="BR189" s="65"/>
      <c r="BS189" s="189"/>
      <c r="BT189" s="65"/>
      <c r="BU189" s="190"/>
      <c r="BV189" s="65"/>
      <c r="BW189" s="65"/>
      <c r="BX189" s="65"/>
      <c r="BY189" s="189"/>
      <c r="GF189" s="33"/>
    </row>
    <row r="190" customFormat="false" ht="18" hidden="true" customHeight="true" outlineLevel="0" collapsed="false">
      <c r="AW190" s="29" t="n">
        <f aca="false">IF(AX190="","",AW189+1)</f>
        <v>188</v>
      </c>
      <c r="AX190" s="98" t="s">
        <v>207</v>
      </c>
      <c r="AY190" s="99" t="n">
        <v>4</v>
      </c>
      <c r="AZ190" s="99" t="n">
        <v>4</v>
      </c>
      <c r="BA190" s="99" t="n">
        <v>3</v>
      </c>
      <c r="BB190" s="99" t="n">
        <v>9</v>
      </c>
      <c r="BC190" s="100" t="s">
        <v>731</v>
      </c>
      <c r="BD190" s="65" t="n">
        <v>90000</v>
      </c>
      <c r="BE190" s="65" t="s">
        <v>732</v>
      </c>
      <c r="BF190" s="65"/>
      <c r="BG190" s="65"/>
      <c r="BH190" s="65"/>
      <c r="BI190" s="65"/>
      <c r="BJ190" s="65"/>
      <c r="BK190" s="65" t="n">
        <v>1</v>
      </c>
      <c r="BL190" s="65"/>
      <c r="BR190" s="65"/>
      <c r="BS190" s="189"/>
      <c r="BT190" s="65"/>
      <c r="BU190" s="190"/>
      <c r="BV190" s="65"/>
      <c r="BW190" s="65"/>
      <c r="BX190" s="65"/>
      <c r="BY190" s="189"/>
      <c r="GF190" s="112"/>
    </row>
    <row r="191" customFormat="false" ht="18" hidden="true" customHeight="true" outlineLevel="0" collapsed="false">
      <c r="BE191" s="65" t="s">
        <v>733</v>
      </c>
      <c r="BF191" s="65"/>
      <c r="BG191" s="65"/>
      <c r="BH191" s="65"/>
      <c r="BI191" s="65"/>
      <c r="BJ191" s="65"/>
      <c r="BK191" s="65"/>
      <c r="BL191" s="65"/>
      <c r="BR191" s="65"/>
      <c r="BS191" s="189"/>
      <c r="BT191" s="65"/>
      <c r="BU191" s="190"/>
      <c r="BV191" s="65"/>
      <c r="BW191" s="65"/>
      <c r="BX191" s="65"/>
      <c r="BY191" s="189"/>
      <c r="GF191" s="65"/>
    </row>
    <row r="195" customFormat="false" ht="9.9" hidden="true" customHeight="true" outlineLevel="0" collapsed="false"/>
    <row r="196" customFormat="false" ht="9.9" hidden="true" customHeight="true" outlineLevel="0" collapsed="false"/>
    <row r="197" customFormat="false" ht="9.9" hidden="true" customHeight="true" outlineLevel="0" collapsed="false"/>
    <row r="198" customFormat="false" ht="9.9" hidden="true" customHeight="true" outlineLevel="0" collapsed="false"/>
    <row r="199" customFormat="false" ht="9.9" hidden="true" customHeight="true" outlineLevel="0" collapsed="false"/>
    <row r="200" customFormat="false" ht="9.9" hidden="true" customHeight="true" outlineLevel="0" collapsed="false"/>
    <row r="201" customFormat="false" ht="9.9" hidden="true" customHeight="true" outlineLevel="0" collapsed="false"/>
    <row r="202" customFormat="false" ht="9.9" hidden="true" customHeight="true" outlineLevel="0" collapsed="false"/>
    <row r="203" customFormat="false" ht="9.9" hidden="true" customHeight="true" outlineLevel="0" collapsed="false"/>
    <row r="204" customFormat="false" ht="9.9" hidden="true" customHeight="true" outlineLevel="0" collapsed="false"/>
    <row r="205" customFormat="false" ht="9.9" hidden="true" customHeight="true" outlineLevel="0" collapsed="false"/>
    <row r="206" customFormat="false" ht="9.9" hidden="true" customHeight="true" outlineLevel="0" collapsed="false"/>
    <row r="207" customFormat="false" ht="9.9" hidden="true" customHeight="true" outlineLevel="0" collapsed="false"/>
    <row r="208" customFormat="false" ht="9.9" hidden="true" customHeight="true" outlineLevel="0" collapsed="false"/>
    <row r="209" customFormat="false" ht="9.9" hidden="true" customHeight="true" outlineLevel="0" collapsed="false"/>
    <row r="210" customFormat="false" ht="9.9" hidden="true" customHeight="true" outlineLevel="0" collapsed="false"/>
    <row r="211" customFormat="false" ht="9.9" hidden="true" customHeight="true" outlineLevel="0" collapsed="false"/>
    <row r="212" customFormat="false" ht="9.9" hidden="true" customHeight="true" outlineLevel="0" collapsed="false"/>
    <row r="213" customFormat="false" ht="9.9" hidden="true" customHeight="true" outlineLevel="0" collapsed="false"/>
    <row r="214" customFormat="false" ht="9.9" hidden="true" customHeight="true" outlineLevel="0" collapsed="false"/>
    <row r="215" customFormat="false" ht="9.9" hidden="true" customHeight="true" outlineLevel="0" collapsed="false"/>
    <row r="216" customFormat="false" ht="9.9" hidden="true" customHeight="true" outlineLevel="0" collapsed="false"/>
    <row r="217" customFormat="false" ht="9.9" hidden="true" customHeight="true" outlineLevel="0" collapsed="false"/>
    <row r="218" customFormat="false" ht="9.9" hidden="true" customHeight="true" outlineLevel="0" collapsed="false"/>
    <row r="219" customFormat="false" ht="9.9" hidden="true" customHeight="true" outlineLevel="0" collapsed="false"/>
    <row r="220" customFormat="false" ht="9.9" hidden="true" customHeight="true" outlineLevel="0" collapsed="false"/>
    <row r="221" customFormat="false" ht="9.9" hidden="true" customHeight="true" outlineLevel="0" collapsed="false"/>
    <row r="222" customFormat="false" ht="9.9" hidden="true" customHeight="true" outlineLevel="0" collapsed="false"/>
    <row r="223" customFormat="false" ht="9.9" hidden="true" customHeight="true" outlineLevel="0" collapsed="false"/>
    <row r="224" customFormat="false" ht="9.9" hidden="true" customHeight="true" outlineLevel="0" collapsed="false"/>
    <row r="225" customFormat="false" ht="9.9" hidden="true" customHeight="true" outlineLevel="0" collapsed="false"/>
    <row r="226" customFormat="false" ht="9.9" hidden="true" customHeight="true" outlineLevel="0" collapsed="false"/>
    <row r="227" customFormat="false" ht="9.9" hidden="true" customHeight="true" outlineLevel="0" collapsed="false"/>
    <row r="228" customFormat="false" ht="9.9" hidden="true" customHeight="true" outlineLevel="0" collapsed="false"/>
    <row r="229" customFormat="false" ht="9.9" hidden="true" customHeight="true" outlineLevel="0" collapsed="false"/>
    <row r="230" customFormat="false" ht="9.9" hidden="true" customHeight="true" outlineLevel="0" collapsed="false"/>
    <row r="231" customFormat="false" ht="9.9" hidden="true" customHeight="true" outlineLevel="0" collapsed="false"/>
    <row r="232" customFormat="false" ht="9.9" hidden="true" customHeight="true" outlineLevel="0" collapsed="false"/>
    <row r="233" customFormat="false" ht="9.9" hidden="true" customHeight="true" outlineLevel="0" collapsed="false"/>
    <row r="234" customFormat="false" ht="9.9" hidden="true" customHeight="true" outlineLevel="0" collapsed="false"/>
    <row r="235" customFormat="false" ht="9.9" hidden="true" customHeight="true" outlineLevel="0" collapsed="false"/>
    <row r="236" customFormat="false" ht="9.9" hidden="true" customHeight="true" outlineLevel="0" collapsed="false"/>
    <row r="237" customFormat="false" ht="9.9" hidden="true" customHeight="true" outlineLevel="0" collapsed="false"/>
    <row r="238" customFormat="false" ht="9.9" hidden="true" customHeight="true" outlineLevel="0" collapsed="false"/>
    <row r="239" customFormat="false" ht="9.9" hidden="true" customHeight="true" outlineLevel="0" collapsed="false"/>
  </sheetData>
  <sheetProtection sheet="true" password="85fb" objects="true" scenarios="true"/>
  <mergeCells count="23">
    <mergeCell ref="N2:Q2"/>
    <mergeCell ref="C19:D25"/>
    <mergeCell ref="E19:F19"/>
    <mergeCell ref="G19:H19"/>
    <mergeCell ref="J19:K19"/>
    <mergeCell ref="E20:H20"/>
    <mergeCell ref="I20:K20"/>
    <mergeCell ref="L20:S20"/>
    <mergeCell ref="V20:W20"/>
    <mergeCell ref="E21:H21"/>
    <mergeCell ref="L21:S21"/>
    <mergeCell ref="V21:W21"/>
    <mergeCell ref="E22:H22"/>
    <mergeCell ref="I22:K22"/>
    <mergeCell ref="L22:S22"/>
    <mergeCell ref="V22:W22"/>
    <mergeCell ref="E23:H23"/>
    <mergeCell ref="L23:S23"/>
    <mergeCell ref="V23:W23"/>
    <mergeCell ref="E24:H24"/>
    <mergeCell ref="L24:S24"/>
    <mergeCell ref="V24:W24"/>
    <mergeCell ref="L25:S25"/>
  </mergeCells>
  <conditionalFormatting sqref="E3:H18">
    <cfRule type="cellIs" priority="2" operator="greaterThanOrEqual" aboveAverage="0" equalAverage="0" bottom="0" percent="0" rank="0" text="" dxfId="0">
      <formula>AQ3+1</formula>
    </cfRule>
    <cfRule type="cellIs" priority="3" operator="lessThanOrEqual" aboveAverage="0" equalAverage="0" bottom="0" percent="0" rank="0" text="" dxfId="1">
      <formula>AQ3-1</formula>
    </cfRule>
  </conditionalFormatting>
  <conditionalFormatting sqref="U19;R3:U18;W3:W18;U25:U26">
    <cfRule type="cellIs" priority="4" operator="equal" aboveAverage="0" equalAverage="0" bottom="0" percent="0" rank="0" text="" dxfId="2">
      <formula>0</formula>
    </cfRule>
  </conditionalFormatting>
  <conditionalFormatting sqref="Y24:Y26">
    <cfRule type="cellIs" priority="5" operator="equal" aboveAverage="0" equalAverage="0" bottom="0" percent="0" rank="0" text="" dxfId="3">
      <formula>"0,0"</formula>
    </cfRule>
  </conditionalFormatting>
  <conditionalFormatting sqref="K3:K18">
    <cfRule type="cellIs" priority="6" operator="equal" aboveAverage="0" equalAverage="0" bottom="0" percent="0" rank="0" text="" dxfId="4">
      <formula>"n/a"</formula>
    </cfRule>
  </conditionalFormatting>
  <conditionalFormatting sqref="L19:T19">
    <cfRule type="cellIs" priority="7" operator="equal" aboveAverage="0" equalAverage="0" bottom="0" percent="0" rank="0" text="" dxfId="5">
      <formula>0</formula>
    </cfRule>
  </conditionalFormatting>
  <conditionalFormatting sqref="N3:Q18">
    <cfRule type="cellIs" priority="8" operator="lessThanOrEqual" aboveAverage="0" equalAverage="0" bottom="0" percent="0" rank="0" text="" dxfId="6">
      <formula>-1</formula>
    </cfRule>
  </conditionalFormatting>
  <conditionalFormatting sqref="V24:W24">
    <cfRule type="cellIs" priority="9" operator="equal" aboveAverage="0" equalAverage="0" bottom="0" percent="0" rank="0" text="" dxfId="7">
      <formula>-500</formula>
    </cfRule>
  </conditionalFormatting>
  <conditionalFormatting sqref="T24">
    <cfRule type="cellIs" priority="10" operator="greaterThan" aboveAverage="0" equalAverage="0" bottom="0" percent="0" rank="0" text="" dxfId="8">
      <formula>$V$24</formula>
    </cfRule>
  </conditionalFormatting>
  <conditionalFormatting sqref="X3:X18">
    <cfRule type="cellIs" priority="11" operator="equal" aboveAverage="0" equalAverage="0" bottom="0" percent="0" rank="0" text="" dxfId="9">
      <formula>"Star"</formula>
    </cfRule>
    <cfRule type="cellIs" priority="12" operator="equal" aboveAverage="0" equalAverage="0" bottom="0" percent="0" rank="0" text="" dxfId="10">
      <formula>Y3</formula>
    </cfRule>
  </conditionalFormatting>
  <conditionalFormatting sqref="I3:I18">
    <cfRule type="cellIs" priority="13" operator="equal" aboveAverage="0" equalAverage="0" bottom="0" percent="0" rank="0" text="" dxfId="11">
      <formula>0</formula>
    </cfRule>
    <cfRule type="cellIs" priority="14" operator="equal" aboveAverage="0" equalAverage="0" bottom="0" percent="0" rank="0" text="" dxfId="12">
      <formula>"Player type quantity surpassed"</formula>
    </cfRule>
  </conditionalFormatting>
  <conditionalFormatting sqref="Y3:Y18">
    <cfRule type="cellIs" priority="15" operator="greaterThan" aboveAverage="0" equalAverage="0" bottom="0" percent="0" rank="0" text="" dxfId="13">
      <formula>AU3</formula>
    </cfRule>
    <cfRule type="cellIs" priority="16" operator="equal" aboveAverage="0" equalAverage="0" bottom="0" percent="0" rank="0" text="" dxfId="14">
      <formula>0</formula>
    </cfRule>
  </conditionalFormatting>
  <conditionalFormatting sqref="AI3:AI18">
    <cfRule type="cellIs" priority="17" operator="greaterThan" aboveAverage="0" equalAverage="0" bottom="0" percent="0" rank="0" text="" dxfId="15">
      <formula>AW4</formula>
    </cfRule>
    <cfRule type="cellIs" priority="18" operator="equal" aboveAverage="0" equalAverage="0" bottom="0" percent="0" rank="0" text="" dxfId="16">
      <formula>0</formula>
    </cfRule>
  </conditionalFormatting>
  <hyperlinks>
    <hyperlink ref="J25" r:id="rId1" display="www.arosbb.dk"/>
  </hyperlinks>
  <printOptions headings="false" gridLines="false" gridLinesSet="true" horizontalCentered="true" verticalCentered="true"/>
  <pageMargins left="0.629861111111111" right="0.390277777777778" top="0.7875" bottom="0.78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drawing r:id="rId2"/>
</worksheet>
</file>

<file path=xl/worksheets/sheet2.xml><?xml version="1.0" encoding="utf-8"?>
<worksheet xmlns="http://schemas.openxmlformats.org/spreadsheetml/2006/main" xmlns:r="http://schemas.openxmlformats.org/officeDocument/2006/relationships">
  <sheetPr filterMode="false">
    <pageSetUpPr fitToPage="false"/>
  </sheetPr>
  <dimension ref="1:206"/>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6" topLeftCell="A7" activePane="bottomLeft" state="frozen"/>
      <selection pane="topLeft" activeCell="A1" activeCellId="0" sqref="A1"/>
      <selection pane="bottomLeft" activeCell="L2" activeCellId="0" sqref="L2"/>
    </sheetView>
  </sheetViews>
  <sheetFormatPr defaultRowHeight="12.8"/>
  <cols>
    <col collapsed="false" hidden="false" max="1" min="1" style="192" width="3.64285714285714"/>
    <col collapsed="false" hidden="false" max="3" min="2" style="5" width="3.64285714285714"/>
    <col collapsed="false" hidden="false" max="4" min="4" style="193" width="21.4642857142857"/>
    <col collapsed="false" hidden="false" max="5" min="5" style="5" width="3.64285714285714"/>
    <col collapsed="false" hidden="false" max="6" min="6" style="5" width="0.811224489795918"/>
    <col collapsed="false" hidden="false" max="7" min="7" style="5" width="3.64285714285714"/>
    <col collapsed="false" hidden="false" max="8" min="8" style="194" width="3.64285714285714"/>
    <col collapsed="false" hidden="false" max="9" min="9" style="195" width="0.811224489795918"/>
    <col collapsed="false" hidden="false" max="10" min="10" style="196" width="3.64285714285714"/>
    <col collapsed="false" hidden="false" max="11" min="11" style="197" width="2.56632653061224"/>
    <col collapsed="false" hidden="false" max="12" min="12" style="4" width="0.811224489795918"/>
    <col collapsed="false" hidden="false" max="14" min="13" style="197" width="2.56632653061224"/>
    <col collapsed="false" hidden="false" max="15" min="15" style="197" width="0.811224489795918"/>
    <col collapsed="false" hidden="false" max="17" min="16" style="197" width="2.56632653061224"/>
    <col collapsed="false" hidden="false" max="18" min="18" style="4" width="0.811224489795918"/>
    <col collapsed="false" hidden="false" max="19" min="19" style="197" width="2.56632653061224"/>
    <col collapsed="false" hidden="false" max="20" min="20" style="5" width="5.12755102040816"/>
    <col collapsed="false" hidden="false" max="21" min="21" style="5" width="4.18367346938776"/>
    <col collapsed="false" hidden="false" max="22" min="22" style="5" width="5.12755102040816"/>
    <col collapsed="false" hidden="false" max="23" min="23" style="5" width="4.05102040816327"/>
    <col collapsed="false" hidden="false" max="24" min="24" style="5" width="86.2602040816327"/>
    <col collapsed="false" hidden="false" max="25" min="25" style="198" width="1.35204081632653"/>
    <col collapsed="false" hidden="true" max="1025" min="26" style="5" width="0"/>
  </cols>
  <sheetData>
    <row r="1" customFormat="false" ht="13.2" hidden="false" customHeight="false" outlineLevel="0" collapsed="false">
      <c r="A1" s="199" t="s">
        <v>734</v>
      </c>
      <c r="B1" s="200" t="s">
        <v>735</v>
      </c>
      <c r="C1" s="201" t="s">
        <v>736</v>
      </c>
      <c r="D1" s="202"/>
      <c r="E1" s="203"/>
      <c r="F1" s="204" t="s">
        <v>737</v>
      </c>
      <c r="G1" s="205"/>
      <c r="H1" s="206"/>
      <c r="I1" s="204" t="s">
        <v>30</v>
      </c>
      <c r="J1" s="205"/>
      <c r="K1" s="207"/>
      <c r="L1" s="208" t="s">
        <v>738</v>
      </c>
      <c r="M1" s="209"/>
      <c r="N1" s="210"/>
      <c r="O1" s="208" t="s">
        <v>739</v>
      </c>
      <c r="P1" s="209"/>
      <c r="Q1" s="210"/>
      <c r="R1" s="208" t="s">
        <v>740</v>
      </c>
      <c r="S1" s="209"/>
      <c r="T1" s="206" t="s">
        <v>741</v>
      </c>
      <c r="U1" s="211" t="s">
        <v>742</v>
      </c>
      <c r="V1" s="212"/>
      <c r="W1" s="213"/>
      <c r="X1" s="213"/>
      <c r="Y1" s="146"/>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customFormat="false" ht="15.6" hidden="false" customHeight="false" outlineLevel="0" collapsed="false">
      <c r="A2" s="214" t="n">
        <f aca="false">SUM(AA:AA)</f>
        <v>0</v>
      </c>
      <c r="B2" s="215" t="n">
        <f aca="false">SUM(AB:AB)</f>
        <v>0</v>
      </c>
      <c r="C2" s="216" t="n">
        <f aca="false">SUM(AC:AC)</f>
        <v>0</v>
      </c>
      <c r="D2" s="217" t="s">
        <v>743</v>
      </c>
      <c r="E2" s="218" t="n">
        <f aca="false">SUM(E6:E206)</f>
        <v>0</v>
      </c>
      <c r="F2" s="219" t="s">
        <v>744</v>
      </c>
      <c r="G2" s="220" t="n">
        <f aca="false">SUM(G7:G206)</f>
        <v>0</v>
      </c>
      <c r="H2" s="221" t="n">
        <f aca="false">SUM(H7:H206)</f>
        <v>0</v>
      </c>
      <c r="I2" s="219" t="s">
        <v>744</v>
      </c>
      <c r="J2" s="220" t="n">
        <f aca="false">SUM(J7:J206)</f>
        <v>0</v>
      </c>
      <c r="K2" s="222" t="n">
        <f aca="false">SUM(K7:K206)</f>
        <v>0</v>
      </c>
      <c r="L2" s="223" t="s">
        <v>744</v>
      </c>
      <c r="M2" s="224" t="n">
        <f aca="false">SUM(M7:M206)</f>
        <v>0</v>
      </c>
      <c r="N2" s="225" t="n">
        <f aca="false">SUM(N7:N206)</f>
        <v>0</v>
      </c>
      <c r="O2" s="223" t="s">
        <v>744</v>
      </c>
      <c r="P2" s="224" t="n">
        <f aca="false">SUM(P7:P206)</f>
        <v>0</v>
      </c>
      <c r="Q2" s="225" t="n">
        <f aca="false">SUM(Q7:Q206)</f>
        <v>0</v>
      </c>
      <c r="R2" s="223" t="s">
        <v>744</v>
      </c>
      <c r="S2" s="224" t="n">
        <f aca="false">SUM(S7:S206)</f>
        <v>0</v>
      </c>
      <c r="T2" s="226" t="n">
        <f aca="false">SUM(T7:T206)/AD2</f>
        <v>0</v>
      </c>
      <c r="U2" s="227" t="s">
        <v>745</v>
      </c>
      <c r="V2" s="228"/>
      <c r="W2" s="229"/>
      <c r="X2" s="229"/>
      <c r="Y2" s="146"/>
      <c r="Z2" s="0"/>
      <c r="AA2" s="0"/>
      <c r="AB2" s="0"/>
      <c r="AC2" s="0"/>
      <c r="AD2" s="5" t="n">
        <f aca="false">IF(A2+B2+C2=0,1,A2+B2+C2)</f>
        <v>1</v>
      </c>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3.8" hidden="false" customHeight="false" outlineLevel="0" collapsed="false">
      <c r="A3" s="230" t="n">
        <f aca="false">A2/AD2</f>
        <v>0</v>
      </c>
      <c r="B3" s="231" t="n">
        <f aca="false">B2/AD2</f>
        <v>0</v>
      </c>
      <c r="C3" s="232" t="n">
        <f aca="false">C2/AD2</f>
        <v>0</v>
      </c>
      <c r="D3" s="233"/>
      <c r="E3" s="234" t="n">
        <f aca="false">E2/$AD2</f>
        <v>0</v>
      </c>
      <c r="F3" s="235" t="s">
        <v>744</v>
      </c>
      <c r="G3" s="236" t="n">
        <f aca="false">G2/$AD2</f>
        <v>0</v>
      </c>
      <c r="H3" s="237" t="n">
        <f aca="false">H2/$AD2</f>
        <v>0</v>
      </c>
      <c r="I3" s="238" t="s">
        <v>744</v>
      </c>
      <c r="J3" s="236" t="n">
        <f aca="false">J2/$AD2</f>
        <v>0</v>
      </c>
      <c r="K3" s="239" t="n">
        <f aca="false">K2/AD2</f>
        <v>0</v>
      </c>
      <c r="L3" s="238" t="s">
        <v>744</v>
      </c>
      <c r="M3" s="240" t="n">
        <f aca="false">M2/AD2</f>
        <v>0</v>
      </c>
      <c r="N3" s="241" t="n">
        <f aca="false">N2/AD2</f>
        <v>0</v>
      </c>
      <c r="O3" s="235" t="s">
        <v>744</v>
      </c>
      <c r="P3" s="240" t="n">
        <f aca="false">P2/AD2</f>
        <v>0</v>
      </c>
      <c r="Q3" s="241" t="n">
        <f aca="false">Q2/AD2</f>
        <v>0</v>
      </c>
      <c r="R3" s="235" t="s">
        <v>744</v>
      </c>
      <c r="S3" s="240" t="n">
        <f aca="false">S2/AD2</f>
        <v>0</v>
      </c>
      <c r="T3" s="242"/>
      <c r="U3" s="243"/>
      <c r="V3" s="244"/>
      <c r="W3" s="146"/>
      <c r="X3" s="146"/>
      <c r="Y3" s="146"/>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s="254" customFormat="true" ht="13.8" hidden="false" customHeight="false" outlineLevel="0" collapsed="false">
      <c r="A4" s="245"/>
      <c r="B4" s="246"/>
      <c r="C4" s="246"/>
      <c r="D4" s="247"/>
      <c r="E4" s="248"/>
      <c r="F4" s="246"/>
      <c r="G4" s="249"/>
      <c r="H4" s="250"/>
      <c r="I4" s="246"/>
      <c r="J4" s="249"/>
      <c r="K4" s="251"/>
      <c r="L4" s="26"/>
      <c r="M4" s="251"/>
      <c r="N4" s="252"/>
      <c r="O4" s="26"/>
      <c r="P4" s="251"/>
      <c r="Q4" s="252"/>
      <c r="R4" s="26"/>
      <c r="S4" s="251"/>
      <c r="T4" s="248"/>
      <c r="U4" s="253"/>
      <c r="V4" s="213"/>
      <c r="W4" s="213"/>
      <c r="X4" s="213"/>
      <c r="Y4" s="146"/>
    </row>
    <row r="5" s="268" customFormat="true" ht="13.2" hidden="false" customHeight="false" outlineLevel="0" collapsed="false">
      <c r="A5" s="255"/>
      <c r="B5" s="255"/>
      <c r="C5" s="255"/>
      <c r="D5" s="256" t="s">
        <v>746</v>
      </c>
      <c r="E5" s="257"/>
      <c r="F5" s="258" t="s">
        <v>29</v>
      </c>
      <c r="G5" s="259"/>
      <c r="H5" s="260"/>
      <c r="I5" s="261" t="s">
        <v>30</v>
      </c>
      <c r="J5" s="262"/>
      <c r="K5" s="263"/>
      <c r="L5" s="264" t="s">
        <v>738</v>
      </c>
      <c r="M5" s="265"/>
      <c r="N5" s="266"/>
      <c r="O5" s="264" t="s">
        <v>739</v>
      </c>
      <c r="P5" s="265"/>
      <c r="Q5" s="266"/>
      <c r="R5" s="264" t="s">
        <v>740</v>
      </c>
      <c r="S5" s="265"/>
      <c r="T5" s="255" t="s">
        <v>747</v>
      </c>
      <c r="U5" s="255"/>
      <c r="V5" s="255" t="s">
        <v>748</v>
      </c>
      <c r="W5" s="255"/>
      <c r="X5" s="255" t="s">
        <v>749</v>
      </c>
      <c r="Y5" s="267"/>
    </row>
    <row r="6" s="285" customFormat="true" ht="2.1" hidden="false" customHeight="true" outlineLevel="0" collapsed="false">
      <c r="A6" s="269" t="n">
        <v>0</v>
      </c>
      <c r="B6" s="270"/>
      <c r="C6" s="270"/>
      <c r="D6" s="271"/>
      <c r="E6" s="272"/>
      <c r="F6" s="273"/>
      <c r="G6" s="274"/>
      <c r="H6" s="275"/>
      <c r="I6" s="276"/>
      <c r="J6" s="277"/>
      <c r="K6" s="278"/>
      <c r="L6" s="279"/>
      <c r="M6" s="280"/>
      <c r="N6" s="281"/>
      <c r="O6" s="282"/>
      <c r="P6" s="280"/>
      <c r="Q6" s="281"/>
      <c r="R6" s="282"/>
      <c r="S6" s="280"/>
      <c r="T6" s="272"/>
      <c r="U6" s="283"/>
      <c r="V6" s="272"/>
      <c r="W6" s="229"/>
      <c r="X6" s="229"/>
      <c r="Y6" s="284"/>
    </row>
    <row r="7" s="302" customFormat="true" ht="18" hidden="false" customHeight="true" outlineLevel="0" collapsed="false">
      <c r="A7" s="286" t="n">
        <f aca="false">A6+1</f>
        <v>1</v>
      </c>
      <c r="B7" s="287" t="str">
        <f aca="false">IF(AA7=1,"won",IF(AB7=1,"tied",IF(AC7=1,"lost","")))</f>
        <v/>
      </c>
      <c r="C7" s="287"/>
      <c r="D7" s="288"/>
      <c r="E7" s="289"/>
      <c r="F7" s="290" t="s">
        <v>744</v>
      </c>
      <c r="G7" s="291"/>
      <c r="H7" s="292" t="n">
        <f aca="false">K7+N7+Q7</f>
        <v>0</v>
      </c>
      <c r="I7" s="290" t="s">
        <v>744</v>
      </c>
      <c r="J7" s="293" t="n">
        <f aca="false">M7+P7+S7</f>
        <v>0</v>
      </c>
      <c r="K7" s="294"/>
      <c r="L7" s="290" t="s">
        <v>744</v>
      </c>
      <c r="M7" s="295"/>
      <c r="N7" s="296"/>
      <c r="O7" s="290" t="s">
        <v>744</v>
      </c>
      <c r="P7" s="295"/>
      <c r="Q7" s="296"/>
      <c r="R7" s="290" t="s">
        <v>744</v>
      </c>
      <c r="S7" s="295"/>
      <c r="T7" s="297"/>
      <c r="U7" s="298" t="s">
        <v>745</v>
      </c>
      <c r="V7" s="297"/>
      <c r="W7" s="299" t="s">
        <v>750</v>
      </c>
      <c r="X7" s="300"/>
      <c r="Y7" s="301"/>
      <c r="AA7" s="302" t="n">
        <f aca="false">IF(E7&gt;G7,IF(G7&lt;&gt;"",1))</f>
        <v>0</v>
      </c>
      <c r="AB7" s="302" t="n">
        <f aca="false">IF(E7=G7,IF(G7&lt;&gt;"",1))</f>
        <v>0</v>
      </c>
      <c r="AC7" s="302" t="n">
        <f aca="false">IF(E7&lt;G7,IF(E7&lt;&gt;"",1))</f>
        <v>0</v>
      </c>
    </row>
    <row r="8" s="254" customFormat="true" ht="18" hidden="false" customHeight="true" outlineLevel="0" collapsed="false">
      <c r="A8" s="303" t="n">
        <f aca="false">A7+1</f>
        <v>2</v>
      </c>
      <c r="B8" s="304" t="str">
        <f aca="false">IF(AA8=1,"won",IF(AB8=1,"tied",IF(AC8=1,"lost","")))</f>
        <v/>
      </c>
      <c r="C8" s="304"/>
      <c r="D8" s="305"/>
      <c r="E8" s="306"/>
      <c r="F8" s="307" t="s">
        <v>744</v>
      </c>
      <c r="G8" s="308"/>
      <c r="H8" s="309" t="n">
        <f aca="false">K8+N8+Q8</f>
        <v>0</v>
      </c>
      <c r="I8" s="307" t="s">
        <v>744</v>
      </c>
      <c r="J8" s="310" t="n">
        <f aca="false">M8+P8+S8</f>
        <v>0</v>
      </c>
      <c r="K8" s="311"/>
      <c r="L8" s="307" t="s">
        <v>744</v>
      </c>
      <c r="M8" s="312"/>
      <c r="N8" s="313"/>
      <c r="O8" s="307" t="s">
        <v>744</v>
      </c>
      <c r="P8" s="312"/>
      <c r="Q8" s="313"/>
      <c r="R8" s="307" t="s">
        <v>744</v>
      </c>
      <c r="S8" s="312"/>
      <c r="T8" s="314"/>
      <c r="U8" s="315" t="s">
        <v>745</v>
      </c>
      <c r="V8" s="314"/>
      <c r="W8" s="316" t="s">
        <v>750</v>
      </c>
      <c r="X8" s="317"/>
      <c r="Y8" s="301"/>
      <c r="AA8" s="254" t="n">
        <f aca="false">IF(E8&gt;G8,IF(G8&lt;&gt;"",1))</f>
        <v>0</v>
      </c>
      <c r="AB8" s="254" t="n">
        <f aca="false">IF(E8=G8,IF(G8&lt;&gt;"",1))</f>
        <v>0</v>
      </c>
      <c r="AC8" s="254" t="n">
        <f aca="false">IF(E8&lt;G8,IF(E8&lt;&gt;"",1))</f>
        <v>0</v>
      </c>
    </row>
    <row r="9" customFormat="false" ht="18" hidden="false" customHeight="true" outlineLevel="0" collapsed="false">
      <c r="A9" s="286" t="n">
        <f aca="false">A8+1</f>
        <v>3</v>
      </c>
      <c r="B9" s="287" t="str">
        <f aca="false">IF(AA9=1,"won",IF(AB9=1,"tied",IF(AC9=1,"lost","")))</f>
        <v/>
      </c>
      <c r="C9" s="287"/>
      <c r="D9" s="288"/>
      <c r="E9" s="289"/>
      <c r="F9" s="290" t="s">
        <v>744</v>
      </c>
      <c r="G9" s="291"/>
      <c r="H9" s="292" t="n">
        <f aca="false">K9+N9+Q9</f>
        <v>0</v>
      </c>
      <c r="I9" s="290" t="s">
        <v>744</v>
      </c>
      <c r="J9" s="293" t="n">
        <f aca="false">M9+P9+S9</f>
        <v>0</v>
      </c>
      <c r="K9" s="294"/>
      <c r="L9" s="290" t="s">
        <v>744</v>
      </c>
      <c r="M9" s="295"/>
      <c r="N9" s="296"/>
      <c r="O9" s="290" t="s">
        <v>744</v>
      </c>
      <c r="P9" s="295"/>
      <c r="Q9" s="296"/>
      <c r="R9" s="290" t="s">
        <v>744</v>
      </c>
      <c r="S9" s="295"/>
      <c r="T9" s="297"/>
      <c r="U9" s="298" t="s">
        <v>745</v>
      </c>
      <c r="V9" s="297"/>
      <c r="W9" s="299" t="s">
        <v>750</v>
      </c>
      <c r="X9" s="300"/>
      <c r="Y9" s="301"/>
      <c r="AA9" s="254" t="n">
        <f aca="false">IF(E9&gt;G9,IF(G9&lt;&gt;"",1))</f>
        <v>0</v>
      </c>
      <c r="AB9" s="254" t="n">
        <f aca="false">IF(E9=G9,IF(G9&lt;&gt;"",1))</f>
        <v>0</v>
      </c>
      <c r="AC9" s="254" t="n">
        <f aca="false">IF(E9&lt;G9,IF(E9&lt;&gt;"",1))</f>
        <v>0</v>
      </c>
    </row>
    <row r="10" customFormat="false" ht="18" hidden="false" customHeight="true" outlineLevel="0" collapsed="false">
      <c r="A10" s="286" t="n">
        <f aca="false">A9+1</f>
        <v>4</v>
      </c>
      <c r="B10" s="287" t="str">
        <f aca="false">IF(AA10=1,"won",IF(AB10=1,"tied",IF(AC10=1,"lost","")))</f>
        <v/>
      </c>
      <c r="C10" s="287"/>
      <c r="D10" s="288"/>
      <c r="E10" s="289"/>
      <c r="F10" s="290" t="s">
        <v>744</v>
      </c>
      <c r="G10" s="291"/>
      <c r="H10" s="292" t="n">
        <f aca="false">K10+N10+Q10</f>
        <v>0</v>
      </c>
      <c r="I10" s="290" t="s">
        <v>744</v>
      </c>
      <c r="J10" s="293" t="n">
        <f aca="false">M10+P10+S10</f>
        <v>0</v>
      </c>
      <c r="K10" s="294"/>
      <c r="L10" s="290" t="s">
        <v>744</v>
      </c>
      <c r="M10" s="295"/>
      <c r="N10" s="296"/>
      <c r="O10" s="290" t="s">
        <v>744</v>
      </c>
      <c r="P10" s="295"/>
      <c r="Q10" s="296"/>
      <c r="R10" s="290" t="s">
        <v>744</v>
      </c>
      <c r="S10" s="295"/>
      <c r="T10" s="297"/>
      <c r="U10" s="298" t="s">
        <v>745</v>
      </c>
      <c r="V10" s="297"/>
      <c r="W10" s="299" t="s">
        <v>750</v>
      </c>
      <c r="X10" s="300"/>
      <c r="Y10" s="301"/>
      <c r="AA10" s="254" t="n">
        <f aca="false">IF(E10&gt;G10,IF(G10&lt;&gt;"",1))</f>
        <v>0</v>
      </c>
      <c r="AB10" s="254" t="n">
        <f aca="false">IF(E10=G10,IF(G10&lt;&gt;"",1))</f>
        <v>0</v>
      </c>
      <c r="AC10" s="254" t="n">
        <f aca="false">IF(E10&lt;G10,IF(E10&lt;&gt;"",1))</f>
        <v>0</v>
      </c>
    </row>
    <row r="11" customFormat="false" ht="18" hidden="false" customHeight="true" outlineLevel="0" collapsed="false">
      <c r="A11" s="286" t="n">
        <f aca="false">A10+1</f>
        <v>5</v>
      </c>
      <c r="B11" s="287" t="str">
        <f aca="false">IF(AA11=1,"won",IF(AB11=1,"tied",IF(AC11=1,"lost","")))</f>
        <v/>
      </c>
      <c r="C11" s="287"/>
      <c r="D11" s="288"/>
      <c r="E11" s="289"/>
      <c r="F11" s="290" t="s">
        <v>744</v>
      </c>
      <c r="G11" s="291"/>
      <c r="H11" s="292" t="n">
        <f aca="false">K11+N11+Q11</f>
        <v>0</v>
      </c>
      <c r="I11" s="290" t="s">
        <v>744</v>
      </c>
      <c r="J11" s="293" t="n">
        <f aca="false">M11+P11+S11</f>
        <v>0</v>
      </c>
      <c r="K11" s="294"/>
      <c r="L11" s="290" t="s">
        <v>744</v>
      </c>
      <c r="M11" s="295"/>
      <c r="N11" s="296"/>
      <c r="O11" s="290" t="s">
        <v>744</v>
      </c>
      <c r="P11" s="295"/>
      <c r="Q11" s="296"/>
      <c r="R11" s="290" t="s">
        <v>744</v>
      </c>
      <c r="S11" s="295"/>
      <c r="T11" s="297"/>
      <c r="U11" s="298" t="s">
        <v>745</v>
      </c>
      <c r="V11" s="297"/>
      <c r="W11" s="299" t="s">
        <v>750</v>
      </c>
      <c r="X11" s="300"/>
      <c r="Y11" s="301"/>
      <c r="AA11" s="254" t="n">
        <f aca="false">IF(E11&gt;G11,IF(G11&lt;&gt;"",1))</f>
        <v>0</v>
      </c>
      <c r="AB11" s="254" t="n">
        <f aca="false">IF(E11=G11,IF(G11&lt;&gt;"",1))</f>
        <v>0</v>
      </c>
      <c r="AC11" s="254" t="n">
        <f aca="false">IF(E11&lt;G11,IF(E11&lt;&gt;"",1))</f>
        <v>0</v>
      </c>
    </row>
    <row r="12" customFormat="false" ht="18" hidden="false" customHeight="true" outlineLevel="0" collapsed="false">
      <c r="A12" s="286" t="n">
        <f aca="false">A11+1</f>
        <v>6</v>
      </c>
      <c r="B12" s="287" t="str">
        <f aca="false">IF(AA12=1,"won",IF(AB12=1,"tied",IF(AC12=1,"lost","")))</f>
        <v/>
      </c>
      <c r="C12" s="287"/>
      <c r="D12" s="288"/>
      <c r="E12" s="289"/>
      <c r="F12" s="290" t="s">
        <v>744</v>
      </c>
      <c r="G12" s="291"/>
      <c r="H12" s="292" t="n">
        <f aca="false">K12+N12+Q12</f>
        <v>0</v>
      </c>
      <c r="I12" s="290" t="s">
        <v>744</v>
      </c>
      <c r="J12" s="293" t="n">
        <f aca="false">M12+P12+S12</f>
        <v>0</v>
      </c>
      <c r="K12" s="294"/>
      <c r="L12" s="290" t="s">
        <v>744</v>
      </c>
      <c r="M12" s="295"/>
      <c r="N12" s="296"/>
      <c r="O12" s="290" t="s">
        <v>744</v>
      </c>
      <c r="P12" s="295"/>
      <c r="Q12" s="296"/>
      <c r="R12" s="290" t="s">
        <v>744</v>
      </c>
      <c r="S12" s="295"/>
      <c r="T12" s="297"/>
      <c r="U12" s="298" t="s">
        <v>745</v>
      </c>
      <c r="V12" s="297"/>
      <c r="W12" s="299" t="s">
        <v>750</v>
      </c>
      <c r="X12" s="300"/>
      <c r="Y12" s="301"/>
      <c r="AA12" s="254" t="n">
        <f aca="false">IF(E12&gt;G12,IF(G12&lt;&gt;"",1))</f>
        <v>0</v>
      </c>
      <c r="AB12" s="254" t="n">
        <f aca="false">IF(E12=G12,IF(G12&lt;&gt;"",1))</f>
        <v>0</v>
      </c>
      <c r="AC12" s="254" t="n">
        <f aca="false">IF(E12&lt;G12,IF(E12&lt;&gt;"",1))</f>
        <v>0</v>
      </c>
    </row>
    <row r="13" customFormat="false" ht="18" hidden="false" customHeight="true" outlineLevel="0" collapsed="false">
      <c r="A13" s="286" t="n">
        <f aca="false">A12+1</f>
        <v>7</v>
      </c>
      <c r="B13" s="287" t="str">
        <f aca="false">IF(AA13=1,"won",IF(AB13=1,"tied",IF(AC13=1,"lost","")))</f>
        <v/>
      </c>
      <c r="C13" s="287"/>
      <c r="D13" s="288"/>
      <c r="E13" s="289"/>
      <c r="F13" s="290" t="s">
        <v>744</v>
      </c>
      <c r="G13" s="291"/>
      <c r="H13" s="292" t="n">
        <f aca="false">K13+N13+Q13</f>
        <v>0</v>
      </c>
      <c r="I13" s="290" t="s">
        <v>744</v>
      </c>
      <c r="J13" s="293" t="n">
        <f aca="false">M13+P13+S13</f>
        <v>0</v>
      </c>
      <c r="K13" s="294"/>
      <c r="L13" s="290" t="s">
        <v>744</v>
      </c>
      <c r="M13" s="295"/>
      <c r="N13" s="296"/>
      <c r="O13" s="290" t="s">
        <v>744</v>
      </c>
      <c r="P13" s="295"/>
      <c r="Q13" s="296"/>
      <c r="R13" s="290" t="s">
        <v>744</v>
      </c>
      <c r="S13" s="295"/>
      <c r="T13" s="297"/>
      <c r="U13" s="298" t="s">
        <v>745</v>
      </c>
      <c r="V13" s="297"/>
      <c r="W13" s="299" t="s">
        <v>750</v>
      </c>
      <c r="X13" s="300"/>
      <c r="Y13" s="301"/>
      <c r="AA13" s="254" t="n">
        <f aca="false">IF(E13&gt;G13,IF(G13&lt;&gt;"",1))</f>
        <v>0</v>
      </c>
      <c r="AB13" s="254" t="n">
        <f aca="false">IF(E13=G13,IF(G13&lt;&gt;"",1))</f>
        <v>0</v>
      </c>
      <c r="AC13" s="254" t="n">
        <f aca="false">IF(E13&lt;G13,IF(E13&lt;&gt;"",1))</f>
        <v>0</v>
      </c>
    </row>
    <row r="14" customFormat="false" ht="18" hidden="false" customHeight="true" outlineLevel="0" collapsed="false">
      <c r="A14" s="286" t="n">
        <f aca="false">A13+1</f>
        <v>8</v>
      </c>
      <c r="B14" s="287" t="str">
        <f aca="false">IF(AA14=1,"won",IF(AB14=1,"tied",IF(AC14=1,"lost","")))</f>
        <v/>
      </c>
      <c r="C14" s="287"/>
      <c r="D14" s="288"/>
      <c r="E14" s="289"/>
      <c r="F14" s="290" t="s">
        <v>744</v>
      </c>
      <c r="G14" s="291"/>
      <c r="H14" s="292" t="n">
        <f aca="false">K14+N14+Q14</f>
        <v>0</v>
      </c>
      <c r="I14" s="290" t="s">
        <v>744</v>
      </c>
      <c r="J14" s="293" t="n">
        <f aca="false">M14+P14+S14</f>
        <v>0</v>
      </c>
      <c r="K14" s="294"/>
      <c r="L14" s="290" t="s">
        <v>744</v>
      </c>
      <c r="M14" s="295"/>
      <c r="N14" s="296"/>
      <c r="O14" s="290" t="s">
        <v>744</v>
      </c>
      <c r="P14" s="295"/>
      <c r="Q14" s="296"/>
      <c r="R14" s="290" t="s">
        <v>744</v>
      </c>
      <c r="S14" s="295"/>
      <c r="T14" s="297"/>
      <c r="U14" s="298" t="s">
        <v>745</v>
      </c>
      <c r="V14" s="297"/>
      <c r="W14" s="299" t="s">
        <v>750</v>
      </c>
      <c r="X14" s="300"/>
      <c r="Y14" s="301"/>
      <c r="AA14" s="254" t="n">
        <f aca="false">IF(E14&gt;G14,IF(G14&lt;&gt;"",1))</f>
        <v>0</v>
      </c>
      <c r="AB14" s="254" t="n">
        <f aca="false">IF(E14=G14,IF(G14&lt;&gt;"",1))</f>
        <v>0</v>
      </c>
      <c r="AC14" s="254" t="n">
        <f aca="false">IF(E14&lt;G14,IF(E14&lt;&gt;"",1))</f>
        <v>0</v>
      </c>
    </row>
    <row r="15" customFormat="false" ht="18" hidden="false" customHeight="true" outlineLevel="0" collapsed="false">
      <c r="A15" s="286" t="n">
        <f aca="false">A14+1</f>
        <v>9</v>
      </c>
      <c r="B15" s="287" t="str">
        <f aca="false">IF(AA15=1,"won",IF(AB15=1,"tied",IF(AC15=1,"lost","")))</f>
        <v/>
      </c>
      <c r="C15" s="287"/>
      <c r="D15" s="288"/>
      <c r="E15" s="289"/>
      <c r="F15" s="290" t="s">
        <v>744</v>
      </c>
      <c r="G15" s="291"/>
      <c r="H15" s="292" t="n">
        <f aca="false">K15+N15+Q15</f>
        <v>0</v>
      </c>
      <c r="I15" s="290" t="s">
        <v>744</v>
      </c>
      <c r="J15" s="293" t="n">
        <f aca="false">M15+P15+S15</f>
        <v>0</v>
      </c>
      <c r="K15" s="294"/>
      <c r="L15" s="290" t="s">
        <v>744</v>
      </c>
      <c r="M15" s="295"/>
      <c r="N15" s="296"/>
      <c r="O15" s="290" t="s">
        <v>744</v>
      </c>
      <c r="P15" s="295"/>
      <c r="Q15" s="296"/>
      <c r="R15" s="290" t="s">
        <v>744</v>
      </c>
      <c r="S15" s="295"/>
      <c r="T15" s="297"/>
      <c r="U15" s="298" t="s">
        <v>745</v>
      </c>
      <c r="V15" s="297"/>
      <c r="W15" s="299" t="s">
        <v>750</v>
      </c>
      <c r="X15" s="300"/>
      <c r="Y15" s="301"/>
      <c r="AA15" s="254" t="n">
        <f aca="false">IF(E15&gt;G15,IF(G15&lt;&gt;"",1))</f>
        <v>0</v>
      </c>
      <c r="AB15" s="254" t="n">
        <f aca="false">IF(E15=G15,IF(G15&lt;&gt;"",1))</f>
        <v>0</v>
      </c>
      <c r="AC15" s="254" t="n">
        <f aca="false">IF(E15&lt;G15,IF(E15&lt;&gt;"",1))</f>
        <v>0</v>
      </c>
    </row>
    <row r="16" customFormat="false" ht="18" hidden="false" customHeight="true" outlineLevel="0" collapsed="false">
      <c r="A16" s="286" t="n">
        <f aca="false">A15+1</f>
        <v>10</v>
      </c>
      <c r="B16" s="287" t="str">
        <f aca="false">IF(AA16=1,"won",IF(AB16=1,"tied",IF(AC16=1,"lost","")))</f>
        <v/>
      </c>
      <c r="C16" s="287"/>
      <c r="D16" s="288"/>
      <c r="E16" s="289"/>
      <c r="F16" s="290" t="s">
        <v>744</v>
      </c>
      <c r="G16" s="291"/>
      <c r="H16" s="292" t="n">
        <f aca="false">K16+N16+Q16</f>
        <v>0</v>
      </c>
      <c r="I16" s="290" t="s">
        <v>744</v>
      </c>
      <c r="J16" s="293" t="n">
        <f aca="false">M16+P16+S16</f>
        <v>0</v>
      </c>
      <c r="K16" s="294"/>
      <c r="L16" s="290" t="s">
        <v>744</v>
      </c>
      <c r="M16" s="295"/>
      <c r="N16" s="296"/>
      <c r="O16" s="290" t="s">
        <v>744</v>
      </c>
      <c r="P16" s="295"/>
      <c r="Q16" s="296"/>
      <c r="R16" s="290" t="s">
        <v>744</v>
      </c>
      <c r="S16" s="295"/>
      <c r="T16" s="297"/>
      <c r="U16" s="298" t="s">
        <v>745</v>
      </c>
      <c r="V16" s="297"/>
      <c r="W16" s="299" t="s">
        <v>750</v>
      </c>
      <c r="X16" s="300"/>
      <c r="Y16" s="301"/>
      <c r="AA16" s="254" t="n">
        <f aca="false">IF(E16&gt;G16,IF(G16&lt;&gt;"",1))</f>
        <v>0</v>
      </c>
      <c r="AB16" s="254" t="n">
        <f aca="false">IF(E16=G16,IF(G16&lt;&gt;"",1))</f>
        <v>0</v>
      </c>
      <c r="AC16" s="254" t="n">
        <f aca="false">IF(E16&lt;G16,IF(E16&lt;&gt;"",1))</f>
        <v>0</v>
      </c>
    </row>
    <row r="17" customFormat="false" ht="18" hidden="false" customHeight="true" outlineLevel="0" collapsed="false">
      <c r="A17" s="286" t="n">
        <f aca="false">A16+1</f>
        <v>11</v>
      </c>
      <c r="B17" s="287" t="str">
        <f aca="false">IF(AA17=1,"won",IF(AB17=1,"tied",IF(AC17=1,"lost","")))</f>
        <v/>
      </c>
      <c r="C17" s="287"/>
      <c r="D17" s="288"/>
      <c r="E17" s="289"/>
      <c r="F17" s="290" t="s">
        <v>744</v>
      </c>
      <c r="G17" s="291"/>
      <c r="H17" s="292" t="n">
        <f aca="false">K17+N17+Q17</f>
        <v>0</v>
      </c>
      <c r="I17" s="290" t="s">
        <v>744</v>
      </c>
      <c r="J17" s="293" t="n">
        <f aca="false">M17+P17+S17</f>
        <v>0</v>
      </c>
      <c r="K17" s="294"/>
      <c r="L17" s="290" t="s">
        <v>744</v>
      </c>
      <c r="M17" s="295"/>
      <c r="N17" s="296"/>
      <c r="O17" s="290" t="s">
        <v>744</v>
      </c>
      <c r="P17" s="295"/>
      <c r="Q17" s="296"/>
      <c r="R17" s="290" t="s">
        <v>744</v>
      </c>
      <c r="S17" s="295"/>
      <c r="T17" s="297"/>
      <c r="U17" s="298" t="s">
        <v>745</v>
      </c>
      <c r="V17" s="297"/>
      <c r="W17" s="299" t="s">
        <v>750</v>
      </c>
      <c r="X17" s="300"/>
      <c r="Y17" s="301"/>
      <c r="AA17" s="254" t="n">
        <f aca="false">IF(E17&gt;G17,IF(G17&lt;&gt;"",1))</f>
        <v>0</v>
      </c>
      <c r="AB17" s="254" t="n">
        <f aca="false">IF(E17=G17,IF(G17&lt;&gt;"",1))</f>
        <v>0</v>
      </c>
      <c r="AC17" s="254" t="n">
        <f aca="false">IF(E17&lt;G17,IF(E17&lt;&gt;"",1))</f>
        <v>0</v>
      </c>
    </row>
    <row r="18" customFormat="false" ht="18" hidden="false" customHeight="true" outlineLevel="0" collapsed="false">
      <c r="A18" s="286" t="n">
        <f aca="false">A17+1</f>
        <v>12</v>
      </c>
      <c r="B18" s="287" t="str">
        <f aca="false">IF(AA18=1,"won",IF(AB18=1,"tied",IF(AC18=1,"lost","")))</f>
        <v/>
      </c>
      <c r="C18" s="287"/>
      <c r="D18" s="288"/>
      <c r="E18" s="289"/>
      <c r="F18" s="290" t="s">
        <v>744</v>
      </c>
      <c r="G18" s="291"/>
      <c r="H18" s="292" t="n">
        <f aca="false">K18+N18+Q18</f>
        <v>0</v>
      </c>
      <c r="I18" s="290" t="s">
        <v>744</v>
      </c>
      <c r="J18" s="293" t="n">
        <f aca="false">M18+P18+S18</f>
        <v>0</v>
      </c>
      <c r="K18" s="294"/>
      <c r="L18" s="290" t="s">
        <v>744</v>
      </c>
      <c r="M18" s="295"/>
      <c r="N18" s="296"/>
      <c r="O18" s="290" t="s">
        <v>744</v>
      </c>
      <c r="P18" s="295"/>
      <c r="Q18" s="296"/>
      <c r="R18" s="290" t="s">
        <v>744</v>
      </c>
      <c r="S18" s="295"/>
      <c r="T18" s="297"/>
      <c r="U18" s="298" t="s">
        <v>745</v>
      </c>
      <c r="V18" s="297"/>
      <c r="W18" s="299" t="s">
        <v>750</v>
      </c>
      <c r="X18" s="300"/>
      <c r="Y18" s="301"/>
      <c r="AA18" s="254" t="n">
        <f aca="false">IF(E18&gt;G18,IF(G18&lt;&gt;"",1))</f>
        <v>0</v>
      </c>
      <c r="AB18" s="254" t="n">
        <f aca="false">IF(E18=G18,IF(G18&lt;&gt;"",1))</f>
        <v>0</v>
      </c>
      <c r="AC18" s="254" t="n">
        <f aca="false">IF(E18&lt;G18,IF(E18&lt;&gt;"",1))</f>
        <v>0</v>
      </c>
    </row>
    <row r="19" customFormat="false" ht="18" hidden="false" customHeight="true" outlineLevel="0" collapsed="false">
      <c r="A19" s="286" t="n">
        <f aca="false">A18+1</f>
        <v>13</v>
      </c>
      <c r="B19" s="287" t="str">
        <f aca="false">IF(AA19=1,"won",IF(AB19=1,"tied",IF(AC19=1,"lost","")))</f>
        <v/>
      </c>
      <c r="C19" s="287"/>
      <c r="D19" s="288"/>
      <c r="E19" s="289"/>
      <c r="F19" s="290" t="s">
        <v>744</v>
      </c>
      <c r="G19" s="291"/>
      <c r="H19" s="292" t="n">
        <f aca="false">K19+N19+Q19</f>
        <v>0</v>
      </c>
      <c r="I19" s="290" t="s">
        <v>744</v>
      </c>
      <c r="J19" s="293" t="n">
        <f aca="false">M19+P19+S19</f>
        <v>0</v>
      </c>
      <c r="K19" s="294"/>
      <c r="L19" s="290" t="s">
        <v>744</v>
      </c>
      <c r="M19" s="295"/>
      <c r="N19" s="296"/>
      <c r="O19" s="290" t="s">
        <v>744</v>
      </c>
      <c r="P19" s="295"/>
      <c r="Q19" s="296"/>
      <c r="R19" s="290" t="s">
        <v>744</v>
      </c>
      <c r="S19" s="295"/>
      <c r="T19" s="297"/>
      <c r="U19" s="298" t="s">
        <v>745</v>
      </c>
      <c r="V19" s="297"/>
      <c r="W19" s="299" t="s">
        <v>750</v>
      </c>
      <c r="X19" s="300"/>
      <c r="Y19" s="301"/>
      <c r="AA19" s="254" t="n">
        <f aca="false">IF(E19&gt;G19,IF(G19&lt;&gt;"",1))</f>
        <v>0</v>
      </c>
      <c r="AB19" s="254" t="n">
        <f aca="false">IF(E19=G19,IF(G19&lt;&gt;"",1))</f>
        <v>0</v>
      </c>
      <c r="AC19" s="254" t="n">
        <f aca="false">IF(E19&lt;G19,IF(E19&lt;&gt;"",1))</f>
        <v>0</v>
      </c>
    </row>
    <row r="20" customFormat="false" ht="18" hidden="false" customHeight="true" outlineLevel="0" collapsed="false">
      <c r="A20" s="286" t="n">
        <f aca="false">A19+1</f>
        <v>14</v>
      </c>
      <c r="B20" s="287" t="str">
        <f aca="false">IF(AA20=1,"won",IF(AB20=1,"tied",IF(AC20=1,"lost","")))</f>
        <v/>
      </c>
      <c r="C20" s="287"/>
      <c r="D20" s="288"/>
      <c r="E20" s="289"/>
      <c r="F20" s="290" t="s">
        <v>744</v>
      </c>
      <c r="G20" s="291"/>
      <c r="H20" s="292" t="n">
        <f aca="false">K20+N20+Q20</f>
        <v>0</v>
      </c>
      <c r="I20" s="290" t="s">
        <v>744</v>
      </c>
      <c r="J20" s="293" t="n">
        <f aca="false">M20+P20+S20</f>
        <v>0</v>
      </c>
      <c r="K20" s="294"/>
      <c r="L20" s="290" t="s">
        <v>744</v>
      </c>
      <c r="M20" s="295"/>
      <c r="N20" s="296"/>
      <c r="O20" s="290" t="s">
        <v>744</v>
      </c>
      <c r="P20" s="295"/>
      <c r="Q20" s="296"/>
      <c r="R20" s="290" t="s">
        <v>744</v>
      </c>
      <c r="S20" s="295"/>
      <c r="T20" s="297"/>
      <c r="U20" s="298" t="s">
        <v>745</v>
      </c>
      <c r="V20" s="297"/>
      <c r="W20" s="299" t="s">
        <v>750</v>
      </c>
      <c r="X20" s="300"/>
      <c r="Y20" s="301"/>
      <c r="AA20" s="254" t="n">
        <f aca="false">IF(E20&gt;G20,IF(G20&lt;&gt;"",1))</f>
        <v>0</v>
      </c>
      <c r="AB20" s="254" t="n">
        <f aca="false">IF(E20=G20,IF(G20&lt;&gt;"",1))</f>
        <v>0</v>
      </c>
      <c r="AC20" s="254" t="n">
        <f aca="false">IF(E20&lt;G20,IF(E20&lt;&gt;"",1))</f>
        <v>0</v>
      </c>
    </row>
    <row r="21" customFormat="false" ht="18" hidden="false" customHeight="true" outlineLevel="0" collapsed="false">
      <c r="A21" s="286" t="n">
        <f aca="false">A20+1</f>
        <v>15</v>
      </c>
      <c r="B21" s="287" t="str">
        <f aca="false">IF(AA21=1,"won",IF(AB21=1,"tied",IF(AC21=1,"lost","")))</f>
        <v/>
      </c>
      <c r="C21" s="287"/>
      <c r="D21" s="288"/>
      <c r="E21" s="289"/>
      <c r="F21" s="290" t="s">
        <v>744</v>
      </c>
      <c r="G21" s="291"/>
      <c r="H21" s="292" t="n">
        <f aca="false">K21+N21+Q21</f>
        <v>0</v>
      </c>
      <c r="I21" s="290" t="s">
        <v>744</v>
      </c>
      <c r="J21" s="293" t="n">
        <f aca="false">M21+P21+S21</f>
        <v>0</v>
      </c>
      <c r="K21" s="294"/>
      <c r="L21" s="290" t="s">
        <v>744</v>
      </c>
      <c r="M21" s="295"/>
      <c r="N21" s="296"/>
      <c r="O21" s="290" t="s">
        <v>744</v>
      </c>
      <c r="P21" s="295"/>
      <c r="Q21" s="296"/>
      <c r="R21" s="290" t="s">
        <v>744</v>
      </c>
      <c r="S21" s="295"/>
      <c r="T21" s="297"/>
      <c r="U21" s="298" t="s">
        <v>745</v>
      </c>
      <c r="V21" s="297"/>
      <c r="W21" s="299" t="s">
        <v>750</v>
      </c>
      <c r="X21" s="300"/>
      <c r="Y21" s="301"/>
      <c r="AA21" s="254" t="n">
        <f aca="false">IF(E21&gt;G21,IF(G21&lt;&gt;"",1))</f>
        <v>0</v>
      </c>
      <c r="AB21" s="254" t="n">
        <f aca="false">IF(E21=G21,IF(G21&lt;&gt;"",1))</f>
        <v>0</v>
      </c>
      <c r="AC21" s="254" t="n">
        <f aca="false">IF(E21&lt;G21,IF(E21&lt;&gt;"",1))</f>
        <v>0</v>
      </c>
    </row>
    <row r="22" customFormat="false" ht="18" hidden="false" customHeight="true" outlineLevel="0" collapsed="false">
      <c r="A22" s="286" t="n">
        <f aca="false">A21+1</f>
        <v>16</v>
      </c>
      <c r="B22" s="287" t="str">
        <f aca="false">IF(AA22=1,"won",IF(AB22=1,"tied",IF(AC22=1,"lost","")))</f>
        <v/>
      </c>
      <c r="C22" s="287"/>
      <c r="D22" s="288"/>
      <c r="E22" s="289"/>
      <c r="F22" s="290" t="s">
        <v>744</v>
      </c>
      <c r="G22" s="291"/>
      <c r="H22" s="292" t="n">
        <f aca="false">K22+N22+Q22</f>
        <v>0</v>
      </c>
      <c r="I22" s="290" t="s">
        <v>744</v>
      </c>
      <c r="J22" s="293" t="n">
        <f aca="false">M22+P22+S22</f>
        <v>0</v>
      </c>
      <c r="K22" s="294"/>
      <c r="L22" s="290" t="s">
        <v>744</v>
      </c>
      <c r="M22" s="295"/>
      <c r="N22" s="296"/>
      <c r="O22" s="290" t="s">
        <v>744</v>
      </c>
      <c r="P22" s="295"/>
      <c r="Q22" s="296"/>
      <c r="R22" s="290" t="s">
        <v>744</v>
      </c>
      <c r="S22" s="295"/>
      <c r="T22" s="297"/>
      <c r="U22" s="298" t="s">
        <v>745</v>
      </c>
      <c r="V22" s="297"/>
      <c r="W22" s="299" t="s">
        <v>750</v>
      </c>
      <c r="X22" s="300"/>
      <c r="Y22" s="301"/>
      <c r="AA22" s="254" t="n">
        <f aca="false">IF(E22&gt;G22,IF(G22&lt;&gt;"",1))</f>
        <v>0</v>
      </c>
      <c r="AB22" s="254" t="n">
        <f aca="false">IF(E22=G22,IF(G22&lt;&gt;"",1))</f>
        <v>0</v>
      </c>
      <c r="AC22" s="254" t="n">
        <f aca="false">IF(E22&lt;G22,IF(E22&lt;&gt;"",1))</f>
        <v>0</v>
      </c>
    </row>
    <row r="23" customFormat="false" ht="18" hidden="false" customHeight="true" outlineLevel="0" collapsed="false">
      <c r="A23" s="286" t="n">
        <f aca="false">A22+1</f>
        <v>17</v>
      </c>
      <c r="B23" s="287" t="str">
        <f aca="false">IF(AA23=1,"won",IF(AB23=1,"tied",IF(AC23=1,"lost","")))</f>
        <v/>
      </c>
      <c r="C23" s="287"/>
      <c r="D23" s="288"/>
      <c r="E23" s="289"/>
      <c r="F23" s="290" t="s">
        <v>744</v>
      </c>
      <c r="G23" s="291"/>
      <c r="H23" s="292" t="n">
        <f aca="false">K23+N23+Q23</f>
        <v>0</v>
      </c>
      <c r="I23" s="290" t="s">
        <v>744</v>
      </c>
      <c r="J23" s="293" t="n">
        <f aca="false">M23+P23+S23</f>
        <v>0</v>
      </c>
      <c r="K23" s="294"/>
      <c r="L23" s="290" t="s">
        <v>744</v>
      </c>
      <c r="M23" s="295"/>
      <c r="N23" s="296"/>
      <c r="O23" s="290" t="s">
        <v>744</v>
      </c>
      <c r="P23" s="295"/>
      <c r="Q23" s="296"/>
      <c r="R23" s="290" t="s">
        <v>744</v>
      </c>
      <c r="S23" s="295"/>
      <c r="T23" s="297"/>
      <c r="U23" s="298" t="s">
        <v>745</v>
      </c>
      <c r="V23" s="297"/>
      <c r="W23" s="299" t="s">
        <v>750</v>
      </c>
      <c r="X23" s="300"/>
      <c r="Y23" s="301"/>
      <c r="AA23" s="254" t="n">
        <f aca="false">IF(E23&gt;G23,IF(G23&lt;&gt;"",1))</f>
        <v>0</v>
      </c>
      <c r="AB23" s="254" t="n">
        <f aca="false">IF(E23=G23,IF(G23&lt;&gt;"",1))</f>
        <v>0</v>
      </c>
      <c r="AC23" s="254" t="n">
        <f aca="false">IF(E23&lt;G23,IF(E23&lt;&gt;"",1))</f>
        <v>0</v>
      </c>
    </row>
    <row r="24" customFormat="false" ht="18" hidden="false" customHeight="true" outlineLevel="0" collapsed="false">
      <c r="A24" s="286" t="n">
        <f aca="false">A23+1</f>
        <v>18</v>
      </c>
      <c r="B24" s="287" t="str">
        <f aca="false">IF(AA24=1,"won",IF(AB24=1,"tied",IF(AC24=1,"lost","")))</f>
        <v/>
      </c>
      <c r="C24" s="287"/>
      <c r="D24" s="288"/>
      <c r="E24" s="289"/>
      <c r="F24" s="290" t="s">
        <v>744</v>
      </c>
      <c r="G24" s="291"/>
      <c r="H24" s="292" t="n">
        <f aca="false">K24+N24+Q24</f>
        <v>0</v>
      </c>
      <c r="I24" s="290" t="s">
        <v>744</v>
      </c>
      <c r="J24" s="293" t="n">
        <f aca="false">M24+P24+S24</f>
        <v>0</v>
      </c>
      <c r="K24" s="294"/>
      <c r="L24" s="290" t="s">
        <v>744</v>
      </c>
      <c r="M24" s="295"/>
      <c r="N24" s="296"/>
      <c r="O24" s="290" t="s">
        <v>744</v>
      </c>
      <c r="P24" s="295"/>
      <c r="Q24" s="296"/>
      <c r="R24" s="290" t="s">
        <v>744</v>
      </c>
      <c r="S24" s="295"/>
      <c r="T24" s="297"/>
      <c r="U24" s="298" t="s">
        <v>745</v>
      </c>
      <c r="V24" s="297"/>
      <c r="W24" s="299" t="s">
        <v>750</v>
      </c>
      <c r="X24" s="300"/>
      <c r="Y24" s="301"/>
      <c r="AA24" s="254" t="n">
        <f aca="false">IF(E24&gt;G24,IF(G24&lt;&gt;"",1))</f>
        <v>0</v>
      </c>
      <c r="AB24" s="254" t="n">
        <f aca="false">IF(E24=G24,IF(G24&lt;&gt;"",1))</f>
        <v>0</v>
      </c>
      <c r="AC24" s="254" t="n">
        <f aca="false">IF(E24&lt;G24,IF(E24&lt;&gt;"",1))</f>
        <v>0</v>
      </c>
    </row>
    <row r="25" customFormat="false" ht="18" hidden="false" customHeight="true" outlineLevel="0" collapsed="false">
      <c r="A25" s="286" t="n">
        <f aca="false">A24+1</f>
        <v>19</v>
      </c>
      <c r="B25" s="287" t="str">
        <f aca="false">IF(AA25=1,"won",IF(AB25=1,"tied",IF(AC25=1,"lost","")))</f>
        <v/>
      </c>
      <c r="C25" s="287"/>
      <c r="D25" s="288"/>
      <c r="E25" s="289"/>
      <c r="F25" s="290" t="s">
        <v>744</v>
      </c>
      <c r="G25" s="291"/>
      <c r="H25" s="292" t="n">
        <f aca="false">K25+N25+Q25</f>
        <v>0</v>
      </c>
      <c r="I25" s="290" t="s">
        <v>744</v>
      </c>
      <c r="J25" s="293" t="n">
        <f aca="false">M25+P25+S25</f>
        <v>0</v>
      </c>
      <c r="K25" s="294"/>
      <c r="L25" s="290" t="s">
        <v>744</v>
      </c>
      <c r="M25" s="295"/>
      <c r="N25" s="296"/>
      <c r="O25" s="290" t="s">
        <v>744</v>
      </c>
      <c r="P25" s="295"/>
      <c r="Q25" s="296"/>
      <c r="R25" s="290" t="s">
        <v>744</v>
      </c>
      <c r="S25" s="295"/>
      <c r="T25" s="297"/>
      <c r="U25" s="298" t="s">
        <v>745</v>
      </c>
      <c r="V25" s="297"/>
      <c r="W25" s="299" t="s">
        <v>750</v>
      </c>
      <c r="X25" s="300"/>
      <c r="Y25" s="301"/>
      <c r="AA25" s="254" t="n">
        <f aca="false">IF(E25&gt;G25,IF(G25&lt;&gt;"",1))</f>
        <v>0</v>
      </c>
      <c r="AB25" s="254" t="n">
        <f aca="false">IF(E25=G25,IF(G25&lt;&gt;"",1))</f>
        <v>0</v>
      </c>
      <c r="AC25" s="254" t="n">
        <f aca="false">IF(E25&lt;G25,IF(E25&lt;&gt;"",1))</f>
        <v>0</v>
      </c>
    </row>
    <row r="26" customFormat="false" ht="18" hidden="false" customHeight="true" outlineLevel="0" collapsed="false">
      <c r="A26" s="286" t="n">
        <f aca="false">A25+1</f>
        <v>20</v>
      </c>
      <c r="B26" s="287" t="str">
        <f aca="false">IF(AA26=1,"won",IF(AB26=1,"tied",IF(AC26=1,"lost","")))</f>
        <v/>
      </c>
      <c r="C26" s="287"/>
      <c r="D26" s="288"/>
      <c r="E26" s="289"/>
      <c r="F26" s="290" t="s">
        <v>744</v>
      </c>
      <c r="G26" s="291"/>
      <c r="H26" s="292" t="n">
        <f aca="false">K26+N26+Q26</f>
        <v>0</v>
      </c>
      <c r="I26" s="290" t="s">
        <v>744</v>
      </c>
      <c r="J26" s="293" t="n">
        <f aca="false">M26+P26+S26</f>
        <v>0</v>
      </c>
      <c r="K26" s="294"/>
      <c r="L26" s="290" t="s">
        <v>744</v>
      </c>
      <c r="M26" s="295"/>
      <c r="N26" s="296"/>
      <c r="O26" s="290" t="s">
        <v>744</v>
      </c>
      <c r="P26" s="295"/>
      <c r="Q26" s="296"/>
      <c r="R26" s="290" t="s">
        <v>744</v>
      </c>
      <c r="S26" s="295"/>
      <c r="T26" s="297"/>
      <c r="U26" s="298" t="s">
        <v>745</v>
      </c>
      <c r="V26" s="297"/>
      <c r="W26" s="299" t="s">
        <v>750</v>
      </c>
      <c r="X26" s="300"/>
      <c r="Y26" s="301"/>
      <c r="AA26" s="254" t="n">
        <f aca="false">IF(E26&gt;G26,IF(G26&lt;&gt;"",1))</f>
        <v>0</v>
      </c>
      <c r="AB26" s="254" t="n">
        <f aca="false">IF(E26=G26,IF(G26&lt;&gt;"",1))</f>
        <v>0</v>
      </c>
      <c r="AC26" s="254" t="n">
        <f aca="false">IF(E26&lt;G26,IF(E26&lt;&gt;"",1))</f>
        <v>0</v>
      </c>
    </row>
    <row r="27" customFormat="false" ht="18" hidden="false" customHeight="true" outlineLevel="0" collapsed="false">
      <c r="A27" s="286" t="n">
        <f aca="false">A26+1</f>
        <v>21</v>
      </c>
      <c r="B27" s="287" t="str">
        <f aca="false">IF(AA27=1,"won",IF(AB27=1,"tied",IF(AC27=1,"lost","")))</f>
        <v/>
      </c>
      <c r="C27" s="287"/>
      <c r="D27" s="288"/>
      <c r="E27" s="289"/>
      <c r="F27" s="290" t="s">
        <v>744</v>
      </c>
      <c r="G27" s="291"/>
      <c r="H27" s="292" t="n">
        <f aca="false">K27+N27+Q27</f>
        <v>0</v>
      </c>
      <c r="I27" s="290" t="s">
        <v>744</v>
      </c>
      <c r="J27" s="293" t="n">
        <f aca="false">M27+P27+S27</f>
        <v>0</v>
      </c>
      <c r="K27" s="294"/>
      <c r="L27" s="290" t="s">
        <v>744</v>
      </c>
      <c r="M27" s="295"/>
      <c r="N27" s="296"/>
      <c r="O27" s="290" t="s">
        <v>744</v>
      </c>
      <c r="P27" s="295"/>
      <c r="Q27" s="296"/>
      <c r="R27" s="290" t="s">
        <v>744</v>
      </c>
      <c r="S27" s="295"/>
      <c r="T27" s="297"/>
      <c r="U27" s="298" t="s">
        <v>745</v>
      </c>
      <c r="V27" s="297"/>
      <c r="W27" s="299" t="s">
        <v>750</v>
      </c>
      <c r="X27" s="300"/>
      <c r="Y27" s="301"/>
      <c r="AA27" s="254" t="n">
        <f aca="false">IF(E27&gt;G27,IF(G27&lt;&gt;"",1))</f>
        <v>0</v>
      </c>
      <c r="AB27" s="254" t="n">
        <f aca="false">IF(E27=G27,IF(G27&lt;&gt;"",1))</f>
        <v>0</v>
      </c>
      <c r="AC27" s="254" t="n">
        <f aca="false">IF(E27&lt;G27,IF(E27&lt;&gt;"",1))</f>
        <v>0</v>
      </c>
    </row>
    <row r="28" customFormat="false" ht="18" hidden="false" customHeight="true" outlineLevel="0" collapsed="false">
      <c r="A28" s="286" t="n">
        <f aca="false">A27+1</f>
        <v>22</v>
      </c>
      <c r="B28" s="287" t="str">
        <f aca="false">IF(AA28=1,"won",IF(AB28=1,"tied",IF(AC28=1,"lost","")))</f>
        <v/>
      </c>
      <c r="C28" s="287"/>
      <c r="D28" s="288"/>
      <c r="E28" s="289"/>
      <c r="F28" s="290" t="s">
        <v>744</v>
      </c>
      <c r="G28" s="291"/>
      <c r="H28" s="292" t="n">
        <f aca="false">K28+N28+Q28</f>
        <v>0</v>
      </c>
      <c r="I28" s="290" t="s">
        <v>744</v>
      </c>
      <c r="J28" s="293" t="n">
        <f aca="false">M28+P28+S28</f>
        <v>0</v>
      </c>
      <c r="K28" s="294"/>
      <c r="L28" s="290" t="s">
        <v>744</v>
      </c>
      <c r="M28" s="295"/>
      <c r="N28" s="296"/>
      <c r="O28" s="290" t="s">
        <v>744</v>
      </c>
      <c r="P28" s="295"/>
      <c r="Q28" s="296"/>
      <c r="R28" s="290" t="s">
        <v>744</v>
      </c>
      <c r="S28" s="295"/>
      <c r="T28" s="297"/>
      <c r="U28" s="298" t="s">
        <v>745</v>
      </c>
      <c r="V28" s="297"/>
      <c r="W28" s="299" t="s">
        <v>750</v>
      </c>
      <c r="X28" s="300"/>
      <c r="Y28" s="301"/>
      <c r="AA28" s="254" t="n">
        <f aca="false">IF(E28&gt;G28,IF(G28&lt;&gt;"",1))</f>
        <v>0</v>
      </c>
      <c r="AB28" s="254" t="n">
        <f aca="false">IF(E28=G28,IF(G28&lt;&gt;"",1))</f>
        <v>0</v>
      </c>
      <c r="AC28" s="254" t="n">
        <f aca="false">IF(E28&lt;G28,IF(E28&lt;&gt;"",1))</f>
        <v>0</v>
      </c>
    </row>
    <row r="29" customFormat="false" ht="18" hidden="false" customHeight="true" outlineLevel="0" collapsed="false">
      <c r="A29" s="286" t="n">
        <f aca="false">A28+1</f>
        <v>23</v>
      </c>
      <c r="B29" s="287" t="str">
        <f aca="false">IF(AA29=1,"won",IF(AB29=1,"tied",IF(AC29=1,"lost","")))</f>
        <v/>
      </c>
      <c r="C29" s="287"/>
      <c r="D29" s="288"/>
      <c r="E29" s="289"/>
      <c r="F29" s="290" t="s">
        <v>744</v>
      </c>
      <c r="G29" s="291"/>
      <c r="H29" s="292" t="n">
        <f aca="false">K29+N29+Q29</f>
        <v>0</v>
      </c>
      <c r="I29" s="290" t="s">
        <v>744</v>
      </c>
      <c r="J29" s="293" t="n">
        <f aca="false">M29+P29+S29</f>
        <v>0</v>
      </c>
      <c r="K29" s="294"/>
      <c r="L29" s="290" t="s">
        <v>744</v>
      </c>
      <c r="M29" s="295"/>
      <c r="N29" s="296"/>
      <c r="O29" s="290" t="s">
        <v>744</v>
      </c>
      <c r="P29" s="295"/>
      <c r="Q29" s="296"/>
      <c r="R29" s="290" t="s">
        <v>744</v>
      </c>
      <c r="S29" s="295"/>
      <c r="T29" s="297"/>
      <c r="U29" s="298" t="s">
        <v>745</v>
      </c>
      <c r="V29" s="297"/>
      <c r="W29" s="299" t="s">
        <v>750</v>
      </c>
      <c r="X29" s="300"/>
      <c r="Y29" s="301"/>
      <c r="AA29" s="254" t="n">
        <f aca="false">IF(E29&gt;G29,IF(G29&lt;&gt;"",1))</f>
        <v>0</v>
      </c>
      <c r="AB29" s="254" t="n">
        <f aca="false">IF(E29=G29,IF(G29&lt;&gt;"",1))</f>
        <v>0</v>
      </c>
      <c r="AC29" s="254" t="n">
        <f aca="false">IF(E29&lt;G29,IF(E29&lt;&gt;"",1))</f>
        <v>0</v>
      </c>
    </row>
    <row r="30" customFormat="false" ht="18" hidden="false" customHeight="true" outlineLevel="0" collapsed="false">
      <c r="A30" s="286" t="n">
        <f aca="false">A29+1</f>
        <v>24</v>
      </c>
      <c r="B30" s="287" t="str">
        <f aca="false">IF(AA30=1,"won",IF(AB30=1,"tied",IF(AC30=1,"lost","")))</f>
        <v/>
      </c>
      <c r="C30" s="287"/>
      <c r="D30" s="288"/>
      <c r="E30" s="289"/>
      <c r="F30" s="290" t="s">
        <v>744</v>
      </c>
      <c r="G30" s="291"/>
      <c r="H30" s="292" t="n">
        <f aca="false">K30+N30+Q30</f>
        <v>0</v>
      </c>
      <c r="I30" s="290" t="s">
        <v>744</v>
      </c>
      <c r="J30" s="293" t="n">
        <f aca="false">M30+P30+S30</f>
        <v>0</v>
      </c>
      <c r="K30" s="294"/>
      <c r="L30" s="290" t="s">
        <v>744</v>
      </c>
      <c r="M30" s="295"/>
      <c r="N30" s="296"/>
      <c r="O30" s="290" t="s">
        <v>744</v>
      </c>
      <c r="P30" s="295"/>
      <c r="Q30" s="296"/>
      <c r="R30" s="290" t="s">
        <v>744</v>
      </c>
      <c r="S30" s="295"/>
      <c r="T30" s="297"/>
      <c r="U30" s="298" t="s">
        <v>745</v>
      </c>
      <c r="V30" s="297"/>
      <c r="W30" s="299" t="s">
        <v>750</v>
      </c>
      <c r="X30" s="300"/>
      <c r="Y30" s="301"/>
      <c r="AA30" s="254" t="n">
        <f aca="false">IF(E30&gt;G30,IF(G30&lt;&gt;"",1))</f>
        <v>0</v>
      </c>
      <c r="AB30" s="254" t="n">
        <f aca="false">IF(E30=G30,IF(G30&lt;&gt;"",1))</f>
        <v>0</v>
      </c>
      <c r="AC30" s="254" t="n">
        <f aca="false">IF(E30&lt;G30,IF(E30&lt;&gt;"",1))</f>
        <v>0</v>
      </c>
    </row>
    <row r="31" customFormat="false" ht="18" hidden="false" customHeight="true" outlineLevel="0" collapsed="false">
      <c r="A31" s="286" t="n">
        <f aca="false">A30+1</f>
        <v>25</v>
      </c>
      <c r="B31" s="287" t="str">
        <f aca="false">IF(AA31=1,"won",IF(AB31=1,"tied",IF(AC31=1,"lost","")))</f>
        <v/>
      </c>
      <c r="C31" s="287"/>
      <c r="D31" s="288"/>
      <c r="E31" s="289"/>
      <c r="F31" s="290" t="s">
        <v>744</v>
      </c>
      <c r="G31" s="291"/>
      <c r="H31" s="292" t="n">
        <f aca="false">K31+N31+Q31</f>
        <v>0</v>
      </c>
      <c r="I31" s="290" t="s">
        <v>744</v>
      </c>
      <c r="J31" s="293" t="n">
        <f aca="false">M31+P31+S31</f>
        <v>0</v>
      </c>
      <c r="K31" s="294"/>
      <c r="L31" s="290" t="s">
        <v>744</v>
      </c>
      <c r="M31" s="295"/>
      <c r="N31" s="296"/>
      <c r="O31" s="290" t="s">
        <v>744</v>
      </c>
      <c r="P31" s="295"/>
      <c r="Q31" s="296"/>
      <c r="R31" s="290" t="s">
        <v>744</v>
      </c>
      <c r="S31" s="295"/>
      <c r="T31" s="297"/>
      <c r="U31" s="298" t="s">
        <v>745</v>
      </c>
      <c r="V31" s="297"/>
      <c r="W31" s="299" t="s">
        <v>750</v>
      </c>
      <c r="X31" s="300"/>
      <c r="Y31" s="301"/>
      <c r="AA31" s="254" t="n">
        <f aca="false">IF(E31&gt;G31,IF(G31&lt;&gt;"",1))</f>
        <v>0</v>
      </c>
      <c r="AB31" s="254" t="n">
        <f aca="false">IF(E31=G31,IF(G31&lt;&gt;"",1))</f>
        <v>0</v>
      </c>
      <c r="AC31" s="254" t="n">
        <f aca="false">IF(E31&lt;G31,IF(E31&lt;&gt;"",1))</f>
        <v>0</v>
      </c>
    </row>
    <row r="32" customFormat="false" ht="18" hidden="false" customHeight="true" outlineLevel="0" collapsed="false">
      <c r="A32" s="286" t="n">
        <f aca="false">A31+1</f>
        <v>26</v>
      </c>
      <c r="B32" s="287" t="str">
        <f aca="false">IF(AA32=1,"won",IF(AB32=1,"tied",IF(AC32=1,"lost","")))</f>
        <v/>
      </c>
      <c r="C32" s="287"/>
      <c r="D32" s="288"/>
      <c r="E32" s="289"/>
      <c r="F32" s="290" t="s">
        <v>744</v>
      </c>
      <c r="G32" s="291"/>
      <c r="H32" s="292" t="n">
        <f aca="false">K32+N32+Q32</f>
        <v>0</v>
      </c>
      <c r="I32" s="290" t="s">
        <v>744</v>
      </c>
      <c r="J32" s="293" t="n">
        <f aca="false">M32+P32+S32</f>
        <v>0</v>
      </c>
      <c r="K32" s="294"/>
      <c r="L32" s="290" t="s">
        <v>744</v>
      </c>
      <c r="M32" s="295"/>
      <c r="N32" s="296"/>
      <c r="O32" s="290" t="s">
        <v>744</v>
      </c>
      <c r="P32" s="295"/>
      <c r="Q32" s="296"/>
      <c r="R32" s="290" t="s">
        <v>744</v>
      </c>
      <c r="S32" s="295"/>
      <c r="T32" s="297"/>
      <c r="U32" s="298" t="s">
        <v>745</v>
      </c>
      <c r="V32" s="297"/>
      <c r="W32" s="299" t="s">
        <v>750</v>
      </c>
      <c r="X32" s="300"/>
      <c r="Y32" s="301"/>
      <c r="AA32" s="254" t="n">
        <f aca="false">IF(E32&gt;G32,IF(G32&lt;&gt;"",1))</f>
        <v>0</v>
      </c>
      <c r="AB32" s="254" t="n">
        <f aca="false">IF(E32=G32,IF(G32&lt;&gt;"",1))</f>
        <v>0</v>
      </c>
      <c r="AC32" s="254" t="n">
        <f aca="false">IF(E32&lt;G32,IF(E32&lt;&gt;"",1))</f>
        <v>0</v>
      </c>
    </row>
    <row r="33" customFormat="false" ht="18" hidden="false" customHeight="true" outlineLevel="0" collapsed="false">
      <c r="A33" s="286" t="n">
        <f aca="false">A32+1</f>
        <v>27</v>
      </c>
      <c r="B33" s="287" t="str">
        <f aca="false">IF(AA33=1,"won",IF(AB33=1,"tied",IF(AC33=1,"lost","")))</f>
        <v/>
      </c>
      <c r="C33" s="287"/>
      <c r="D33" s="288"/>
      <c r="E33" s="289"/>
      <c r="F33" s="290" t="s">
        <v>744</v>
      </c>
      <c r="G33" s="291"/>
      <c r="H33" s="292" t="n">
        <f aca="false">K33+N33+Q33</f>
        <v>0</v>
      </c>
      <c r="I33" s="290" t="s">
        <v>744</v>
      </c>
      <c r="J33" s="293" t="n">
        <f aca="false">M33+P33+S33</f>
        <v>0</v>
      </c>
      <c r="K33" s="294"/>
      <c r="L33" s="290" t="s">
        <v>744</v>
      </c>
      <c r="M33" s="295"/>
      <c r="N33" s="296"/>
      <c r="O33" s="290" t="s">
        <v>744</v>
      </c>
      <c r="P33" s="295"/>
      <c r="Q33" s="296"/>
      <c r="R33" s="290" t="s">
        <v>744</v>
      </c>
      <c r="S33" s="295"/>
      <c r="T33" s="297"/>
      <c r="U33" s="298" t="s">
        <v>745</v>
      </c>
      <c r="V33" s="297"/>
      <c r="W33" s="299" t="s">
        <v>750</v>
      </c>
      <c r="X33" s="300"/>
      <c r="Y33" s="301"/>
      <c r="AA33" s="254" t="n">
        <f aca="false">IF(E33&gt;G33,IF(G33&lt;&gt;"",1))</f>
        <v>0</v>
      </c>
      <c r="AB33" s="254" t="n">
        <f aca="false">IF(E33=G33,IF(G33&lt;&gt;"",1))</f>
        <v>0</v>
      </c>
      <c r="AC33" s="254" t="n">
        <f aca="false">IF(E33&lt;G33,IF(E33&lt;&gt;"",1))</f>
        <v>0</v>
      </c>
    </row>
    <row r="34" customFormat="false" ht="18" hidden="false" customHeight="true" outlineLevel="0" collapsed="false">
      <c r="A34" s="286" t="n">
        <f aca="false">A33+1</f>
        <v>28</v>
      </c>
      <c r="B34" s="287" t="str">
        <f aca="false">IF(AA34=1,"won",IF(AB34=1,"tied",IF(AC34=1,"lost","")))</f>
        <v/>
      </c>
      <c r="C34" s="287"/>
      <c r="D34" s="288"/>
      <c r="E34" s="289"/>
      <c r="F34" s="290" t="s">
        <v>744</v>
      </c>
      <c r="G34" s="291"/>
      <c r="H34" s="292" t="n">
        <f aca="false">K34+N34+Q34</f>
        <v>0</v>
      </c>
      <c r="I34" s="290" t="s">
        <v>744</v>
      </c>
      <c r="J34" s="293" t="n">
        <f aca="false">M34+P34+S34</f>
        <v>0</v>
      </c>
      <c r="K34" s="294"/>
      <c r="L34" s="290" t="s">
        <v>744</v>
      </c>
      <c r="M34" s="295"/>
      <c r="N34" s="296"/>
      <c r="O34" s="290" t="s">
        <v>744</v>
      </c>
      <c r="P34" s="295"/>
      <c r="Q34" s="296"/>
      <c r="R34" s="290" t="s">
        <v>744</v>
      </c>
      <c r="S34" s="295"/>
      <c r="T34" s="297"/>
      <c r="U34" s="298" t="s">
        <v>745</v>
      </c>
      <c r="V34" s="297"/>
      <c r="W34" s="299" t="s">
        <v>750</v>
      </c>
      <c r="X34" s="300"/>
      <c r="Y34" s="301"/>
      <c r="AA34" s="254" t="n">
        <f aca="false">IF(E34&gt;G34,IF(G34&lt;&gt;"",1))</f>
        <v>0</v>
      </c>
      <c r="AB34" s="254" t="n">
        <f aca="false">IF(E34=G34,IF(G34&lt;&gt;"",1))</f>
        <v>0</v>
      </c>
      <c r="AC34" s="254" t="n">
        <f aca="false">IF(E34&lt;G34,IF(E34&lt;&gt;"",1))</f>
        <v>0</v>
      </c>
    </row>
    <row r="35" customFormat="false" ht="18" hidden="false" customHeight="true" outlineLevel="0" collapsed="false">
      <c r="A35" s="286" t="n">
        <f aca="false">A34+1</f>
        <v>29</v>
      </c>
      <c r="B35" s="287" t="str">
        <f aca="false">IF(AA35=1,"won",IF(AB35=1,"tied",IF(AC35=1,"lost","")))</f>
        <v/>
      </c>
      <c r="C35" s="287"/>
      <c r="D35" s="288"/>
      <c r="E35" s="289"/>
      <c r="F35" s="290" t="s">
        <v>744</v>
      </c>
      <c r="G35" s="291"/>
      <c r="H35" s="292" t="n">
        <f aca="false">K35+N35+Q35</f>
        <v>0</v>
      </c>
      <c r="I35" s="290" t="s">
        <v>744</v>
      </c>
      <c r="J35" s="293" t="n">
        <f aca="false">M35+P35+S35</f>
        <v>0</v>
      </c>
      <c r="K35" s="294"/>
      <c r="L35" s="290" t="s">
        <v>744</v>
      </c>
      <c r="M35" s="295"/>
      <c r="N35" s="296"/>
      <c r="O35" s="290" t="s">
        <v>744</v>
      </c>
      <c r="P35" s="295"/>
      <c r="Q35" s="296"/>
      <c r="R35" s="290" t="s">
        <v>744</v>
      </c>
      <c r="S35" s="295"/>
      <c r="T35" s="297"/>
      <c r="U35" s="298" t="s">
        <v>745</v>
      </c>
      <c r="V35" s="297"/>
      <c r="W35" s="299" t="s">
        <v>750</v>
      </c>
      <c r="X35" s="300"/>
      <c r="Y35" s="301"/>
      <c r="AA35" s="254" t="n">
        <f aca="false">IF(E35&gt;G35,IF(G35&lt;&gt;"",1))</f>
        <v>0</v>
      </c>
      <c r="AB35" s="254" t="n">
        <f aca="false">IF(E35=G35,IF(G35&lt;&gt;"",1))</f>
        <v>0</v>
      </c>
      <c r="AC35" s="254" t="n">
        <f aca="false">IF(E35&lt;G35,IF(E35&lt;&gt;"",1))</f>
        <v>0</v>
      </c>
    </row>
    <row r="36" customFormat="false" ht="18" hidden="false" customHeight="true" outlineLevel="0" collapsed="false">
      <c r="A36" s="286" t="n">
        <f aca="false">A35+1</f>
        <v>30</v>
      </c>
      <c r="B36" s="287" t="str">
        <f aca="false">IF(AA36=1,"won",IF(AB36=1,"tied",IF(AC36=1,"lost","")))</f>
        <v/>
      </c>
      <c r="C36" s="287"/>
      <c r="D36" s="288"/>
      <c r="E36" s="289"/>
      <c r="F36" s="290" t="s">
        <v>744</v>
      </c>
      <c r="G36" s="291"/>
      <c r="H36" s="292" t="n">
        <f aca="false">K36+N36+Q36</f>
        <v>0</v>
      </c>
      <c r="I36" s="290" t="s">
        <v>744</v>
      </c>
      <c r="J36" s="293" t="n">
        <f aca="false">M36+P36+S36</f>
        <v>0</v>
      </c>
      <c r="K36" s="294"/>
      <c r="L36" s="290" t="s">
        <v>744</v>
      </c>
      <c r="M36" s="295"/>
      <c r="N36" s="296"/>
      <c r="O36" s="290" t="s">
        <v>744</v>
      </c>
      <c r="P36" s="295"/>
      <c r="Q36" s="296"/>
      <c r="R36" s="290" t="s">
        <v>744</v>
      </c>
      <c r="S36" s="295"/>
      <c r="T36" s="297"/>
      <c r="U36" s="298" t="s">
        <v>745</v>
      </c>
      <c r="V36" s="297"/>
      <c r="W36" s="299" t="s">
        <v>750</v>
      </c>
      <c r="X36" s="300"/>
      <c r="Y36" s="301"/>
      <c r="AA36" s="254" t="n">
        <f aca="false">IF(E36&gt;G36,IF(G36&lt;&gt;"",1))</f>
        <v>0</v>
      </c>
      <c r="AB36" s="254" t="n">
        <f aca="false">IF(E36=G36,IF(G36&lt;&gt;"",1))</f>
        <v>0</v>
      </c>
      <c r="AC36" s="254" t="n">
        <f aca="false">IF(E36&lt;G36,IF(E36&lt;&gt;"",1))</f>
        <v>0</v>
      </c>
    </row>
    <row r="37" customFormat="false" ht="18" hidden="false" customHeight="true" outlineLevel="0" collapsed="false">
      <c r="A37" s="286" t="n">
        <f aca="false">A36+1</f>
        <v>31</v>
      </c>
      <c r="B37" s="287" t="str">
        <f aca="false">IF(AA37=1,"won",IF(AB37=1,"tied",IF(AC37=1,"lost","")))</f>
        <v/>
      </c>
      <c r="C37" s="287"/>
      <c r="D37" s="288"/>
      <c r="E37" s="289"/>
      <c r="F37" s="290" t="s">
        <v>744</v>
      </c>
      <c r="G37" s="291"/>
      <c r="H37" s="292" t="n">
        <f aca="false">K37+N37+Q37</f>
        <v>0</v>
      </c>
      <c r="I37" s="290" t="s">
        <v>744</v>
      </c>
      <c r="J37" s="293" t="n">
        <f aca="false">M37+P37+S37</f>
        <v>0</v>
      </c>
      <c r="K37" s="294"/>
      <c r="L37" s="290" t="s">
        <v>744</v>
      </c>
      <c r="M37" s="295"/>
      <c r="N37" s="296"/>
      <c r="O37" s="290" t="s">
        <v>744</v>
      </c>
      <c r="P37" s="295"/>
      <c r="Q37" s="296"/>
      <c r="R37" s="290" t="s">
        <v>744</v>
      </c>
      <c r="S37" s="295"/>
      <c r="T37" s="297"/>
      <c r="U37" s="298" t="s">
        <v>745</v>
      </c>
      <c r="V37" s="297"/>
      <c r="W37" s="299" t="s">
        <v>750</v>
      </c>
      <c r="X37" s="300"/>
      <c r="Y37" s="301"/>
      <c r="AA37" s="254" t="n">
        <f aca="false">IF(E37&gt;G37,IF(G37&lt;&gt;"",1))</f>
        <v>0</v>
      </c>
      <c r="AB37" s="254" t="n">
        <f aca="false">IF(E37=G37,IF(G37&lt;&gt;"",1))</f>
        <v>0</v>
      </c>
      <c r="AC37" s="254" t="n">
        <f aca="false">IF(E37&lt;G37,IF(E37&lt;&gt;"",1))</f>
        <v>0</v>
      </c>
    </row>
    <row r="38" customFormat="false" ht="18" hidden="false" customHeight="true" outlineLevel="0" collapsed="false">
      <c r="A38" s="286" t="n">
        <f aca="false">A37+1</f>
        <v>32</v>
      </c>
      <c r="B38" s="287" t="str">
        <f aca="false">IF(AA38=1,"won",IF(AB38=1,"tied",IF(AC38=1,"lost","")))</f>
        <v/>
      </c>
      <c r="C38" s="287"/>
      <c r="D38" s="288"/>
      <c r="E38" s="289"/>
      <c r="F38" s="290" t="s">
        <v>744</v>
      </c>
      <c r="G38" s="291"/>
      <c r="H38" s="292" t="n">
        <f aca="false">K38+N38+Q38</f>
        <v>0</v>
      </c>
      <c r="I38" s="290" t="s">
        <v>744</v>
      </c>
      <c r="J38" s="293" t="n">
        <f aca="false">M38+P38+S38</f>
        <v>0</v>
      </c>
      <c r="K38" s="294"/>
      <c r="L38" s="290" t="s">
        <v>744</v>
      </c>
      <c r="M38" s="295"/>
      <c r="N38" s="296"/>
      <c r="O38" s="290" t="s">
        <v>744</v>
      </c>
      <c r="P38" s="295"/>
      <c r="Q38" s="296"/>
      <c r="R38" s="290" t="s">
        <v>744</v>
      </c>
      <c r="S38" s="295"/>
      <c r="T38" s="297"/>
      <c r="U38" s="298" t="s">
        <v>745</v>
      </c>
      <c r="V38" s="297"/>
      <c r="W38" s="299" t="s">
        <v>750</v>
      </c>
      <c r="X38" s="300"/>
      <c r="Y38" s="301"/>
      <c r="AA38" s="254" t="n">
        <f aca="false">IF(E38&gt;G38,IF(G38&lt;&gt;"",1))</f>
        <v>0</v>
      </c>
      <c r="AB38" s="254" t="n">
        <f aca="false">IF(E38=G38,IF(G38&lt;&gt;"",1))</f>
        <v>0</v>
      </c>
      <c r="AC38" s="254" t="n">
        <f aca="false">IF(E38&lt;G38,IF(E38&lt;&gt;"",1))</f>
        <v>0</v>
      </c>
    </row>
    <row r="39" customFormat="false" ht="18" hidden="false" customHeight="true" outlineLevel="0" collapsed="false">
      <c r="A39" s="286" t="n">
        <f aca="false">A38+1</f>
        <v>33</v>
      </c>
      <c r="B39" s="287" t="str">
        <f aca="false">IF(AA39=1,"won",IF(AB39=1,"tied",IF(AC39=1,"lost","")))</f>
        <v/>
      </c>
      <c r="C39" s="287"/>
      <c r="D39" s="288"/>
      <c r="E39" s="289"/>
      <c r="F39" s="290" t="s">
        <v>744</v>
      </c>
      <c r="G39" s="291"/>
      <c r="H39" s="292" t="n">
        <f aca="false">K39+N39+Q39</f>
        <v>0</v>
      </c>
      <c r="I39" s="290" t="s">
        <v>744</v>
      </c>
      <c r="J39" s="293" t="n">
        <f aca="false">M39+P39+S39</f>
        <v>0</v>
      </c>
      <c r="K39" s="294"/>
      <c r="L39" s="290" t="s">
        <v>744</v>
      </c>
      <c r="M39" s="295"/>
      <c r="N39" s="296"/>
      <c r="O39" s="290" t="s">
        <v>744</v>
      </c>
      <c r="P39" s="295"/>
      <c r="Q39" s="296"/>
      <c r="R39" s="290" t="s">
        <v>744</v>
      </c>
      <c r="S39" s="295"/>
      <c r="T39" s="297"/>
      <c r="U39" s="298" t="s">
        <v>745</v>
      </c>
      <c r="V39" s="297"/>
      <c r="W39" s="299" t="s">
        <v>750</v>
      </c>
      <c r="X39" s="300"/>
      <c r="Y39" s="301"/>
      <c r="AA39" s="254" t="n">
        <f aca="false">IF(E39&gt;G39,IF(G39&lt;&gt;"",1))</f>
        <v>0</v>
      </c>
      <c r="AB39" s="254" t="n">
        <f aca="false">IF(E39=G39,IF(G39&lt;&gt;"",1))</f>
        <v>0</v>
      </c>
      <c r="AC39" s="254" t="n">
        <f aca="false">IF(E39&lt;G39,IF(E39&lt;&gt;"",1))</f>
        <v>0</v>
      </c>
    </row>
    <row r="40" customFormat="false" ht="18" hidden="false" customHeight="true" outlineLevel="0" collapsed="false">
      <c r="A40" s="286" t="n">
        <f aca="false">A39+1</f>
        <v>34</v>
      </c>
      <c r="B40" s="287" t="str">
        <f aca="false">IF(AA40=1,"won",IF(AB40=1,"tied",IF(AC40=1,"lost","")))</f>
        <v/>
      </c>
      <c r="C40" s="287"/>
      <c r="D40" s="288"/>
      <c r="E40" s="289"/>
      <c r="F40" s="290" t="s">
        <v>744</v>
      </c>
      <c r="G40" s="291"/>
      <c r="H40" s="292" t="n">
        <f aca="false">K40+N40+Q40</f>
        <v>0</v>
      </c>
      <c r="I40" s="290" t="s">
        <v>744</v>
      </c>
      <c r="J40" s="293" t="n">
        <f aca="false">M40+P40+S40</f>
        <v>0</v>
      </c>
      <c r="K40" s="294"/>
      <c r="L40" s="290" t="s">
        <v>744</v>
      </c>
      <c r="M40" s="295"/>
      <c r="N40" s="296"/>
      <c r="O40" s="290" t="s">
        <v>744</v>
      </c>
      <c r="P40" s="295"/>
      <c r="Q40" s="296"/>
      <c r="R40" s="290" t="s">
        <v>744</v>
      </c>
      <c r="S40" s="295"/>
      <c r="T40" s="297"/>
      <c r="U40" s="298" t="s">
        <v>745</v>
      </c>
      <c r="V40" s="297"/>
      <c r="W40" s="299" t="s">
        <v>750</v>
      </c>
      <c r="X40" s="300"/>
      <c r="Y40" s="301"/>
      <c r="AA40" s="254" t="n">
        <f aca="false">IF(E40&gt;G40,IF(G40&lt;&gt;"",1))</f>
        <v>0</v>
      </c>
      <c r="AB40" s="254" t="n">
        <f aca="false">IF(E40=G40,IF(G40&lt;&gt;"",1))</f>
        <v>0</v>
      </c>
      <c r="AC40" s="254" t="n">
        <f aca="false">IF(E40&lt;G40,IF(E40&lt;&gt;"",1))</f>
        <v>0</v>
      </c>
    </row>
    <row r="41" customFormat="false" ht="18" hidden="false" customHeight="true" outlineLevel="0" collapsed="false">
      <c r="A41" s="286" t="n">
        <f aca="false">A40+1</f>
        <v>35</v>
      </c>
      <c r="B41" s="287" t="str">
        <f aca="false">IF(AA41=1,"won",IF(AB41=1,"tied",IF(AC41=1,"lost","")))</f>
        <v/>
      </c>
      <c r="C41" s="287"/>
      <c r="D41" s="288"/>
      <c r="E41" s="289"/>
      <c r="F41" s="290" t="s">
        <v>744</v>
      </c>
      <c r="G41" s="291"/>
      <c r="H41" s="292" t="n">
        <f aca="false">K41+N41+Q41</f>
        <v>0</v>
      </c>
      <c r="I41" s="290" t="s">
        <v>744</v>
      </c>
      <c r="J41" s="293" t="n">
        <f aca="false">M41+P41+S41</f>
        <v>0</v>
      </c>
      <c r="K41" s="294"/>
      <c r="L41" s="290" t="s">
        <v>744</v>
      </c>
      <c r="M41" s="295"/>
      <c r="N41" s="296"/>
      <c r="O41" s="290" t="s">
        <v>744</v>
      </c>
      <c r="P41" s="295"/>
      <c r="Q41" s="296"/>
      <c r="R41" s="290" t="s">
        <v>744</v>
      </c>
      <c r="S41" s="295"/>
      <c r="T41" s="297"/>
      <c r="U41" s="298" t="s">
        <v>745</v>
      </c>
      <c r="V41" s="297"/>
      <c r="W41" s="299" t="s">
        <v>750</v>
      </c>
      <c r="X41" s="300"/>
      <c r="Y41" s="301"/>
      <c r="AA41" s="254" t="n">
        <f aca="false">IF(E41&gt;G41,IF(G41&lt;&gt;"",1))</f>
        <v>0</v>
      </c>
      <c r="AB41" s="254" t="n">
        <f aca="false">IF(E41=G41,IF(G41&lt;&gt;"",1))</f>
        <v>0</v>
      </c>
      <c r="AC41" s="254" t="n">
        <f aca="false">IF(E41&lt;G41,IF(E41&lt;&gt;"",1))</f>
        <v>0</v>
      </c>
    </row>
    <row r="42" customFormat="false" ht="18" hidden="false" customHeight="true" outlineLevel="0" collapsed="false">
      <c r="A42" s="286" t="n">
        <f aca="false">A41+1</f>
        <v>36</v>
      </c>
      <c r="B42" s="287" t="str">
        <f aca="false">IF(AA42=1,"won",IF(AB42=1,"tied",IF(AC42=1,"lost","")))</f>
        <v/>
      </c>
      <c r="C42" s="287"/>
      <c r="D42" s="288"/>
      <c r="E42" s="289"/>
      <c r="F42" s="290" t="s">
        <v>744</v>
      </c>
      <c r="G42" s="291"/>
      <c r="H42" s="292" t="n">
        <f aca="false">K42+N42+Q42</f>
        <v>0</v>
      </c>
      <c r="I42" s="290" t="s">
        <v>744</v>
      </c>
      <c r="J42" s="293" t="n">
        <f aca="false">M42+P42+S42</f>
        <v>0</v>
      </c>
      <c r="K42" s="294"/>
      <c r="L42" s="290" t="s">
        <v>744</v>
      </c>
      <c r="M42" s="295"/>
      <c r="N42" s="296"/>
      <c r="O42" s="290" t="s">
        <v>744</v>
      </c>
      <c r="P42" s="295"/>
      <c r="Q42" s="296"/>
      <c r="R42" s="290" t="s">
        <v>744</v>
      </c>
      <c r="S42" s="295"/>
      <c r="T42" s="297"/>
      <c r="U42" s="298" t="s">
        <v>745</v>
      </c>
      <c r="V42" s="297"/>
      <c r="W42" s="299" t="s">
        <v>750</v>
      </c>
      <c r="X42" s="300"/>
      <c r="Y42" s="301"/>
      <c r="AA42" s="254" t="n">
        <f aca="false">IF(E42&gt;G42,IF(G42&lt;&gt;"",1))</f>
        <v>0</v>
      </c>
      <c r="AB42" s="254" t="n">
        <f aca="false">IF(E42=G42,IF(G42&lt;&gt;"",1))</f>
        <v>0</v>
      </c>
      <c r="AC42" s="254" t="n">
        <f aca="false">IF(E42&lt;G42,IF(E42&lt;&gt;"",1))</f>
        <v>0</v>
      </c>
    </row>
    <row r="43" customFormat="false" ht="18" hidden="false" customHeight="true" outlineLevel="0" collapsed="false">
      <c r="A43" s="286" t="n">
        <f aca="false">A42+1</f>
        <v>37</v>
      </c>
      <c r="B43" s="287" t="str">
        <f aca="false">IF(AA43=1,"won",IF(AB43=1,"tied",IF(AC43=1,"lost","")))</f>
        <v/>
      </c>
      <c r="C43" s="287"/>
      <c r="D43" s="288"/>
      <c r="E43" s="289"/>
      <c r="F43" s="290" t="s">
        <v>744</v>
      </c>
      <c r="G43" s="291"/>
      <c r="H43" s="292" t="n">
        <f aca="false">K43+N43+Q43</f>
        <v>0</v>
      </c>
      <c r="I43" s="290" t="s">
        <v>744</v>
      </c>
      <c r="J43" s="293" t="n">
        <f aca="false">M43+P43+S43</f>
        <v>0</v>
      </c>
      <c r="K43" s="294"/>
      <c r="L43" s="290" t="s">
        <v>744</v>
      </c>
      <c r="M43" s="295"/>
      <c r="N43" s="296"/>
      <c r="O43" s="290" t="s">
        <v>744</v>
      </c>
      <c r="P43" s="295"/>
      <c r="Q43" s="296"/>
      <c r="R43" s="290" t="s">
        <v>744</v>
      </c>
      <c r="S43" s="295"/>
      <c r="T43" s="297"/>
      <c r="U43" s="298" t="s">
        <v>745</v>
      </c>
      <c r="V43" s="297"/>
      <c r="W43" s="299" t="s">
        <v>750</v>
      </c>
      <c r="X43" s="300"/>
      <c r="Y43" s="301"/>
      <c r="AA43" s="254" t="n">
        <f aca="false">IF(E43&gt;G43,IF(G43&lt;&gt;"",1))</f>
        <v>0</v>
      </c>
      <c r="AB43" s="254" t="n">
        <f aca="false">IF(E43=G43,IF(G43&lt;&gt;"",1))</f>
        <v>0</v>
      </c>
      <c r="AC43" s="254" t="n">
        <f aca="false">IF(E43&lt;G43,IF(E43&lt;&gt;"",1))</f>
        <v>0</v>
      </c>
    </row>
    <row r="44" customFormat="false" ht="18" hidden="false" customHeight="true" outlineLevel="0" collapsed="false">
      <c r="A44" s="286" t="n">
        <f aca="false">A43+1</f>
        <v>38</v>
      </c>
      <c r="B44" s="287" t="str">
        <f aca="false">IF(AA44=1,"won",IF(AB44=1,"tied",IF(AC44=1,"lost","")))</f>
        <v/>
      </c>
      <c r="C44" s="287"/>
      <c r="D44" s="288"/>
      <c r="E44" s="289"/>
      <c r="F44" s="290" t="s">
        <v>744</v>
      </c>
      <c r="G44" s="291"/>
      <c r="H44" s="292" t="n">
        <f aca="false">K44+N44+Q44</f>
        <v>0</v>
      </c>
      <c r="I44" s="290" t="s">
        <v>744</v>
      </c>
      <c r="J44" s="293" t="n">
        <f aca="false">M44+P44+S44</f>
        <v>0</v>
      </c>
      <c r="K44" s="294"/>
      <c r="L44" s="290" t="s">
        <v>744</v>
      </c>
      <c r="M44" s="295"/>
      <c r="N44" s="296"/>
      <c r="O44" s="290" t="s">
        <v>744</v>
      </c>
      <c r="P44" s="295"/>
      <c r="Q44" s="296"/>
      <c r="R44" s="290" t="s">
        <v>744</v>
      </c>
      <c r="S44" s="295"/>
      <c r="T44" s="297"/>
      <c r="U44" s="298" t="s">
        <v>745</v>
      </c>
      <c r="V44" s="297"/>
      <c r="W44" s="299" t="s">
        <v>750</v>
      </c>
      <c r="X44" s="300"/>
      <c r="Y44" s="301"/>
      <c r="AA44" s="254" t="n">
        <f aca="false">IF(E44&gt;G44,IF(G44&lt;&gt;"",1))</f>
        <v>0</v>
      </c>
      <c r="AB44" s="254" t="n">
        <f aca="false">IF(E44=G44,IF(G44&lt;&gt;"",1))</f>
        <v>0</v>
      </c>
      <c r="AC44" s="254" t="n">
        <f aca="false">IF(E44&lt;G44,IF(E44&lt;&gt;"",1))</f>
        <v>0</v>
      </c>
    </row>
    <row r="45" customFormat="false" ht="18" hidden="false" customHeight="true" outlineLevel="0" collapsed="false">
      <c r="A45" s="286" t="n">
        <f aca="false">A44+1</f>
        <v>39</v>
      </c>
      <c r="B45" s="287" t="str">
        <f aca="false">IF(AA45=1,"won",IF(AB45=1,"tied",IF(AC45=1,"lost","")))</f>
        <v/>
      </c>
      <c r="C45" s="287"/>
      <c r="D45" s="288"/>
      <c r="E45" s="289"/>
      <c r="F45" s="290" t="s">
        <v>744</v>
      </c>
      <c r="G45" s="291"/>
      <c r="H45" s="292" t="n">
        <f aca="false">K45+N45+Q45</f>
        <v>0</v>
      </c>
      <c r="I45" s="290" t="s">
        <v>744</v>
      </c>
      <c r="J45" s="293" t="n">
        <f aca="false">M45+P45+S45</f>
        <v>0</v>
      </c>
      <c r="K45" s="294"/>
      <c r="L45" s="290" t="s">
        <v>744</v>
      </c>
      <c r="M45" s="295"/>
      <c r="N45" s="296"/>
      <c r="O45" s="290" t="s">
        <v>744</v>
      </c>
      <c r="P45" s="295"/>
      <c r="Q45" s="296"/>
      <c r="R45" s="290" t="s">
        <v>744</v>
      </c>
      <c r="S45" s="295"/>
      <c r="T45" s="297"/>
      <c r="U45" s="298" t="s">
        <v>745</v>
      </c>
      <c r="V45" s="297"/>
      <c r="W45" s="299" t="s">
        <v>750</v>
      </c>
      <c r="X45" s="300"/>
      <c r="Y45" s="301"/>
      <c r="AA45" s="254" t="n">
        <f aca="false">IF(E45&gt;G45,IF(G45&lt;&gt;"",1))</f>
        <v>0</v>
      </c>
      <c r="AB45" s="254" t="n">
        <f aca="false">IF(E45=G45,IF(G45&lt;&gt;"",1))</f>
        <v>0</v>
      </c>
      <c r="AC45" s="254" t="n">
        <f aca="false">IF(E45&lt;G45,IF(E45&lt;&gt;"",1))</f>
        <v>0</v>
      </c>
    </row>
    <row r="46" customFormat="false" ht="18" hidden="false" customHeight="true" outlineLevel="0" collapsed="false">
      <c r="A46" s="286" t="n">
        <f aca="false">A45+1</f>
        <v>40</v>
      </c>
      <c r="B46" s="287" t="str">
        <f aca="false">IF(AA46=1,"won",IF(AB46=1,"tied",IF(AC46=1,"lost","")))</f>
        <v/>
      </c>
      <c r="C46" s="287"/>
      <c r="D46" s="288"/>
      <c r="E46" s="289"/>
      <c r="F46" s="290" t="s">
        <v>744</v>
      </c>
      <c r="G46" s="291"/>
      <c r="H46" s="292" t="n">
        <f aca="false">K46+N46+Q46</f>
        <v>0</v>
      </c>
      <c r="I46" s="290" t="s">
        <v>744</v>
      </c>
      <c r="J46" s="293" t="n">
        <f aca="false">M46+P46+S46</f>
        <v>0</v>
      </c>
      <c r="K46" s="294"/>
      <c r="L46" s="290" t="s">
        <v>744</v>
      </c>
      <c r="M46" s="295"/>
      <c r="N46" s="296"/>
      <c r="O46" s="290" t="s">
        <v>744</v>
      </c>
      <c r="P46" s="295"/>
      <c r="Q46" s="296"/>
      <c r="R46" s="290" t="s">
        <v>744</v>
      </c>
      <c r="S46" s="295"/>
      <c r="T46" s="297"/>
      <c r="U46" s="298" t="s">
        <v>745</v>
      </c>
      <c r="V46" s="297"/>
      <c r="W46" s="299" t="s">
        <v>750</v>
      </c>
      <c r="X46" s="300"/>
      <c r="Y46" s="301"/>
      <c r="AA46" s="254" t="n">
        <f aca="false">IF(E46&gt;G46,IF(G46&lt;&gt;"",1))</f>
        <v>0</v>
      </c>
      <c r="AB46" s="254" t="n">
        <f aca="false">IF(E46=G46,IF(G46&lt;&gt;"",1))</f>
        <v>0</v>
      </c>
      <c r="AC46" s="254" t="n">
        <f aca="false">IF(E46&lt;G46,IF(E46&lt;&gt;"",1))</f>
        <v>0</v>
      </c>
    </row>
    <row r="47" customFormat="false" ht="18" hidden="false" customHeight="true" outlineLevel="0" collapsed="false">
      <c r="A47" s="286" t="n">
        <f aca="false">A46+1</f>
        <v>41</v>
      </c>
      <c r="B47" s="287" t="str">
        <f aca="false">IF(AA47=1,"won",IF(AB47=1,"tied",IF(AC47=1,"lost","")))</f>
        <v/>
      </c>
      <c r="C47" s="287"/>
      <c r="D47" s="288"/>
      <c r="E47" s="289"/>
      <c r="F47" s="290" t="s">
        <v>744</v>
      </c>
      <c r="G47" s="291"/>
      <c r="H47" s="292" t="n">
        <f aca="false">K47+N47+Q47</f>
        <v>0</v>
      </c>
      <c r="I47" s="290" t="s">
        <v>744</v>
      </c>
      <c r="J47" s="293" t="n">
        <f aca="false">M47+P47+S47</f>
        <v>0</v>
      </c>
      <c r="K47" s="294"/>
      <c r="L47" s="290" t="s">
        <v>744</v>
      </c>
      <c r="M47" s="295"/>
      <c r="N47" s="296"/>
      <c r="O47" s="290" t="s">
        <v>744</v>
      </c>
      <c r="P47" s="295"/>
      <c r="Q47" s="296"/>
      <c r="R47" s="290" t="s">
        <v>744</v>
      </c>
      <c r="S47" s="295"/>
      <c r="T47" s="297"/>
      <c r="U47" s="298" t="s">
        <v>745</v>
      </c>
      <c r="V47" s="297"/>
      <c r="W47" s="299" t="s">
        <v>750</v>
      </c>
      <c r="X47" s="300"/>
      <c r="Y47" s="301"/>
      <c r="AA47" s="254" t="n">
        <f aca="false">IF(E47&gt;G47,IF(G47&lt;&gt;"",1))</f>
        <v>0</v>
      </c>
      <c r="AB47" s="254" t="n">
        <f aca="false">IF(E47=G47,IF(G47&lt;&gt;"",1))</f>
        <v>0</v>
      </c>
      <c r="AC47" s="254" t="n">
        <f aca="false">IF(E47&lt;G47,IF(E47&lt;&gt;"",1))</f>
        <v>0</v>
      </c>
    </row>
    <row r="48" customFormat="false" ht="18" hidden="false" customHeight="true" outlineLevel="0" collapsed="false">
      <c r="A48" s="286" t="n">
        <f aca="false">A47+1</f>
        <v>42</v>
      </c>
      <c r="B48" s="287" t="str">
        <f aca="false">IF(AA48=1,"won",IF(AB48=1,"tied",IF(AC48=1,"lost","")))</f>
        <v/>
      </c>
      <c r="C48" s="287"/>
      <c r="D48" s="288"/>
      <c r="E48" s="289"/>
      <c r="F48" s="290" t="s">
        <v>744</v>
      </c>
      <c r="G48" s="291"/>
      <c r="H48" s="292" t="n">
        <f aca="false">K48+N48+Q48</f>
        <v>0</v>
      </c>
      <c r="I48" s="290" t="s">
        <v>744</v>
      </c>
      <c r="J48" s="293" t="n">
        <f aca="false">M48+P48+S48</f>
        <v>0</v>
      </c>
      <c r="K48" s="294"/>
      <c r="L48" s="290" t="s">
        <v>744</v>
      </c>
      <c r="M48" s="295"/>
      <c r="N48" s="296"/>
      <c r="O48" s="290" t="s">
        <v>744</v>
      </c>
      <c r="P48" s="295"/>
      <c r="Q48" s="296"/>
      <c r="R48" s="290" t="s">
        <v>744</v>
      </c>
      <c r="S48" s="295"/>
      <c r="T48" s="297"/>
      <c r="U48" s="298" t="s">
        <v>745</v>
      </c>
      <c r="V48" s="297"/>
      <c r="W48" s="299" t="s">
        <v>750</v>
      </c>
      <c r="X48" s="300"/>
      <c r="Y48" s="301"/>
      <c r="AA48" s="254" t="n">
        <f aca="false">IF(E48&gt;G48,IF(G48&lt;&gt;"",1))</f>
        <v>0</v>
      </c>
      <c r="AB48" s="254" t="n">
        <f aca="false">IF(E48=G48,IF(G48&lt;&gt;"",1))</f>
        <v>0</v>
      </c>
      <c r="AC48" s="254" t="n">
        <f aca="false">IF(E48&lt;G48,IF(E48&lt;&gt;"",1))</f>
        <v>0</v>
      </c>
    </row>
    <row r="49" customFormat="false" ht="18" hidden="false" customHeight="true" outlineLevel="0" collapsed="false">
      <c r="A49" s="286" t="n">
        <f aca="false">A48+1</f>
        <v>43</v>
      </c>
      <c r="B49" s="287" t="str">
        <f aca="false">IF(AA49=1,"won",IF(AB49=1,"tied",IF(AC49=1,"lost","")))</f>
        <v/>
      </c>
      <c r="C49" s="287"/>
      <c r="D49" s="288"/>
      <c r="E49" s="289"/>
      <c r="F49" s="290" t="s">
        <v>744</v>
      </c>
      <c r="G49" s="291"/>
      <c r="H49" s="292" t="n">
        <f aca="false">K49+N49+Q49</f>
        <v>0</v>
      </c>
      <c r="I49" s="290" t="s">
        <v>744</v>
      </c>
      <c r="J49" s="293" t="n">
        <f aca="false">M49+P49+S49</f>
        <v>0</v>
      </c>
      <c r="K49" s="294"/>
      <c r="L49" s="290" t="s">
        <v>744</v>
      </c>
      <c r="M49" s="295"/>
      <c r="N49" s="296"/>
      <c r="O49" s="290" t="s">
        <v>744</v>
      </c>
      <c r="P49" s="295"/>
      <c r="Q49" s="296"/>
      <c r="R49" s="290" t="s">
        <v>744</v>
      </c>
      <c r="S49" s="295"/>
      <c r="T49" s="297"/>
      <c r="U49" s="298" t="s">
        <v>745</v>
      </c>
      <c r="V49" s="297"/>
      <c r="W49" s="299" t="s">
        <v>750</v>
      </c>
      <c r="X49" s="300"/>
      <c r="Y49" s="301"/>
      <c r="AA49" s="254" t="n">
        <f aca="false">IF(E49&gt;G49,IF(G49&lt;&gt;"",1))</f>
        <v>0</v>
      </c>
      <c r="AB49" s="254" t="n">
        <f aca="false">IF(E49=G49,IF(G49&lt;&gt;"",1))</f>
        <v>0</v>
      </c>
      <c r="AC49" s="254" t="n">
        <f aca="false">IF(E49&lt;G49,IF(E49&lt;&gt;"",1))</f>
        <v>0</v>
      </c>
    </row>
    <row r="50" customFormat="false" ht="18" hidden="false" customHeight="true" outlineLevel="0" collapsed="false">
      <c r="A50" s="286" t="n">
        <f aca="false">A49+1</f>
        <v>44</v>
      </c>
      <c r="B50" s="287" t="str">
        <f aca="false">IF(AA50=1,"won",IF(AB50=1,"tied",IF(AC50=1,"lost","")))</f>
        <v/>
      </c>
      <c r="C50" s="287"/>
      <c r="D50" s="288"/>
      <c r="E50" s="289"/>
      <c r="F50" s="290" t="s">
        <v>744</v>
      </c>
      <c r="G50" s="291"/>
      <c r="H50" s="292" t="n">
        <f aca="false">K50+N50+Q50</f>
        <v>0</v>
      </c>
      <c r="I50" s="290" t="s">
        <v>744</v>
      </c>
      <c r="J50" s="293" t="n">
        <f aca="false">M50+P50+S50</f>
        <v>0</v>
      </c>
      <c r="K50" s="294"/>
      <c r="L50" s="290" t="s">
        <v>744</v>
      </c>
      <c r="M50" s="295"/>
      <c r="N50" s="296"/>
      <c r="O50" s="290" t="s">
        <v>744</v>
      </c>
      <c r="P50" s="295"/>
      <c r="Q50" s="296"/>
      <c r="R50" s="290" t="s">
        <v>744</v>
      </c>
      <c r="S50" s="295"/>
      <c r="T50" s="297"/>
      <c r="U50" s="298" t="s">
        <v>745</v>
      </c>
      <c r="V50" s="297"/>
      <c r="W50" s="299" t="s">
        <v>750</v>
      </c>
      <c r="X50" s="300"/>
      <c r="Y50" s="301"/>
      <c r="AA50" s="254" t="n">
        <f aca="false">IF(E50&gt;G50,IF(G50&lt;&gt;"",1))</f>
        <v>0</v>
      </c>
      <c r="AB50" s="254" t="n">
        <f aca="false">IF(E50=G50,IF(G50&lt;&gt;"",1))</f>
        <v>0</v>
      </c>
      <c r="AC50" s="254" t="n">
        <f aca="false">IF(E50&lt;G50,IF(E50&lt;&gt;"",1))</f>
        <v>0</v>
      </c>
    </row>
    <row r="51" customFormat="false" ht="18" hidden="false" customHeight="true" outlineLevel="0" collapsed="false">
      <c r="A51" s="286" t="n">
        <f aca="false">A50+1</f>
        <v>45</v>
      </c>
      <c r="B51" s="287" t="str">
        <f aca="false">IF(AA51=1,"won",IF(AB51=1,"tied",IF(AC51=1,"lost","")))</f>
        <v/>
      </c>
      <c r="C51" s="287"/>
      <c r="D51" s="288"/>
      <c r="E51" s="289"/>
      <c r="F51" s="290" t="s">
        <v>744</v>
      </c>
      <c r="G51" s="291"/>
      <c r="H51" s="292" t="n">
        <f aca="false">K51+N51+Q51</f>
        <v>0</v>
      </c>
      <c r="I51" s="290" t="s">
        <v>744</v>
      </c>
      <c r="J51" s="293" t="n">
        <f aca="false">M51+P51+S51</f>
        <v>0</v>
      </c>
      <c r="K51" s="294"/>
      <c r="L51" s="290" t="s">
        <v>744</v>
      </c>
      <c r="M51" s="295"/>
      <c r="N51" s="296"/>
      <c r="O51" s="290" t="s">
        <v>744</v>
      </c>
      <c r="P51" s="295"/>
      <c r="Q51" s="296"/>
      <c r="R51" s="290" t="s">
        <v>744</v>
      </c>
      <c r="S51" s="295"/>
      <c r="T51" s="297"/>
      <c r="U51" s="298" t="s">
        <v>745</v>
      </c>
      <c r="V51" s="297"/>
      <c r="W51" s="299" t="s">
        <v>750</v>
      </c>
      <c r="X51" s="300"/>
      <c r="Y51" s="301"/>
      <c r="AA51" s="254" t="n">
        <f aca="false">IF(E51&gt;G51,IF(G51&lt;&gt;"",1))</f>
        <v>0</v>
      </c>
      <c r="AB51" s="254" t="n">
        <f aca="false">IF(E51=G51,IF(G51&lt;&gt;"",1))</f>
        <v>0</v>
      </c>
      <c r="AC51" s="254" t="n">
        <f aca="false">IF(E51&lt;G51,IF(E51&lt;&gt;"",1))</f>
        <v>0</v>
      </c>
    </row>
    <row r="52" customFormat="false" ht="18" hidden="false" customHeight="true" outlineLevel="0" collapsed="false">
      <c r="A52" s="286" t="n">
        <f aca="false">A51+1</f>
        <v>46</v>
      </c>
      <c r="B52" s="287" t="str">
        <f aca="false">IF(AA52=1,"won",IF(AB52=1,"tied",IF(AC52=1,"lost","")))</f>
        <v/>
      </c>
      <c r="C52" s="287"/>
      <c r="D52" s="288"/>
      <c r="E52" s="289"/>
      <c r="F52" s="290" t="s">
        <v>744</v>
      </c>
      <c r="G52" s="291"/>
      <c r="H52" s="292" t="n">
        <f aca="false">K52+N52+Q52</f>
        <v>0</v>
      </c>
      <c r="I52" s="290" t="s">
        <v>744</v>
      </c>
      <c r="J52" s="293" t="n">
        <f aca="false">M52+P52+S52</f>
        <v>0</v>
      </c>
      <c r="K52" s="294"/>
      <c r="L52" s="290" t="s">
        <v>744</v>
      </c>
      <c r="M52" s="295"/>
      <c r="N52" s="296"/>
      <c r="O52" s="290" t="s">
        <v>744</v>
      </c>
      <c r="P52" s="295"/>
      <c r="Q52" s="296"/>
      <c r="R52" s="290" t="s">
        <v>744</v>
      </c>
      <c r="S52" s="295"/>
      <c r="T52" s="297"/>
      <c r="U52" s="298" t="s">
        <v>745</v>
      </c>
      <c r="V52" s="297"/>
      <c r="W52" s="299" t="s">
        <v>750</v>
      </c>
      <c r="X52" s="300"/>
      <c r="Y52" s="301"/>
      <c r="AA52" s="254" t="n">
        <f aca="false">IF(E52&gt;G52,IF(G52&lt;&gt;"",1))</f>
        <v>0</v>
      </c>
      <c r="AB52" s="254" t="n">
        <f aca="false">IF(E52=G52,IF(G52&lt;&gt;"",1))</f>
        <v>0</v>
      </c>
      <c r="AC52" s="254" t="n">
        <f aca="false">IF(E52&lt;G52,IF(E52&lt;&gt;"",1))</f>
        <v>0</v>
      </c>
    </row>
    <row r="53" customFormat="false" ht="18" hidden="false" customHeight="true" outlineLevel="0" collapsed="false">
      <c r="A53" s="286" t="n">
        <f aca="false">A52+1</f>
        <v>47</v>
      </c>
      <c r="B53" s="287" t="str">
        <f aca="false">IF(AA53=1,"won",IF(AB53=1,"tied",IF(AC53=1,"lost","")))</f>
        <v/>
      </c>
      <c r="C53" s="287"/>
      <c r="D53" s="288"/>
      <c r="E53" s="289"/>
      <c r="F53" s="290" t="s">
        <v>744</v>
      </c>
      <c r="G53" s="291"/>
      <c r="H53" s="292" t="n">
        <f aca="false">K53+N53+Q53</f>
        <v>0</v>
      </c>
      <c r="I53" s="290" t="s">
        <v>744</v>
      </c>
      <c r="J53" s="293" t="n">
        <f aca="false">M53+P53+S53</f>
        <v>0</v>
      </c>
      <c r="K53" s="294"/>
      <c r="L53" s="290" t="s">
        <v>744</v>
      </c>
      <c r="M53" s="295"/>
      <c r="N53" s="296"/>
      <c r="O53" s="290" t="s">
        <v>744</v>
      </c>
      <c r="P53" s="295"/>
      <c r="Q53" s="296"/>
      <c r="R53" s="290" t="s">
        <v>744</v>
      </c>
      <c r="S53" s="295"/>
      <c r="T53" s="297"/>
      <c r="U53" s="298" t="s">
        <v>745</v>
      </c>
      <c r="V53" s="297"/>
      <c r="W53" s="299" t="s">
        <v>750</v>
      </c>
      <c r="X53" s="300"/>
      <c r="Y53" s="301"/>
      <c r="AA53" s="254" t="n">
        <f aca="false">IF(E53&gt;G53,IF(G53&lt;&gt;"",1))</f>
        <v>0</v>
      </c>
      <c r="AB53" s="254" t="n">
        <f aca="false">IF(E53=G53,IF(G53&lt;&gt;"",1))</f>
        <v>0</v>
      </c>
      <c r="AC53" s="254" t="n">
        <f aca="false">IF(E53&lt;G53,IF(E53&lt;&gt;"",1))</f>
        <v>0</v>
      </c>
    </row>
    <row r="54" customFormat="false" ht="18" hidden="false" customHeight="true" outlineLevel="0" collapsed="false">
      <c r="A54" s="286" t="n">
        <f aca="false">A53+1</f>
        <v>48</v>
      </c>
      <c r="B54" s="287" t="str">
        <f aca="false">IF(AA54=1,"won",IF(AB54=1,"tied",IF(AC54=1,"lost","")))</f>
        <v/>
      </c>
      <c r="C54" s="287"/>
      <c r="D54" s="288"/>
      <c r="E54" s="289"/>
      <c r="F54" s="290" t="s">
        <v>744</v>
      </c>
      <c r="G54" s="291"/>
      <c r="H54" s="292" t="n">
        <f aca="false">K54+N54+Q54</f>
        <v>0</v>
      </c>
      <c r="I54" s="290" t="s">
        <v>744</v>
      </c>
      <c r="J54" s="293" t="n">
        <f aca="false">M54+P54+S54</f>
        <v>0</v>
      </c>
      <c r="K54" s="294"/>
      <c r="L54" s="290" t="s">
        <v>744</v>
      </c>
      <c r="M54" s="295"/>
      <c r="N54" s="296"/>
      <c r="O54" s="290" t="s">
        <v>744</v>
      </c>
      <c r="P54" s="295"/>
      <c r="Q54" s="296"/>
      <c r="R54" s="290" t="s">
        <v>744</v>
      </c>
      <c r="S54" s="295"/>
      <c r="T54" s="297"/>
      <c r="U54" s="298" t="s">
        <v>745</v>
      </c>
      <c r="V54" s="297"/>
      <c r="W54" s="299" t="s">
        <v>750</v>
      </c>
      <c r="X54" s="300"/>
      <c r="Y54" s="301"/>
      <c r="AA54" s="254" t="n">
        <f aca="false">IF(E54&gt;G54,IF(G54&lt;&gt;"",1))</f>
        <v>0</v>
      </c>
      <c r="AB54" s="254" t="n">
        <f aca="false">IF(E54=G54,IF(G54&lt;&gt;"",1))</f>
        <v>0</v>
      </c>
      <c r="AC54" s="254" t="n">
        <f aca="false">IF(E54&lt;G54,IF(E54&lt;&gt;"",1))</f>
        <v>0</v>
      </c>
    </row>
    <row r="55" customFormat="false" ht="18" hidden="false" customHeight="true" outlineLevel="0" collapsed="false">
      <c r="A55" s="286" t="n">
        <f aca="false">A54+1</f>
        <v>49</v>
      </c>
      <c r="B55" s="287" t="str">
        <f aca="false">IF(AA55=1,"won",IF(AB55=1,"tied",IF(AC55=1,"lost","")))</f>
        <v/>
      </c>
      <c r="C55" s="287"/>
      <c r="D55" s="288"/>
      <c r="E55" s="289"/>
      <c r="F55" s="290" t="s">
        <v>744</v>
      </c>
      <c r="G55" s="291"/>
      <c r="H55" s="292" t="n">
        <f aca="false">K55+N55+Q55</f>
        <v>0</v>
      </c>
      <c r="I55" s="290" t="s">
        <v>744</v>
      </c>
      <c r="J55" s="293" t="n">
        <f aca="false">M55+P55+S55</f>
        <v>0</v>
      </c>
      <c r="K55" s="294"/>
      <c r="L55" s="290" t="s">
        <v>744</v>
      </c>
      <c r="M55" s="295"/>
      <c r="N55" s="296"/>
      <c r="O55" s="290" t="s">
        <v>744</v>
      </c>
      <c r="P55" s="295"/>
      <c r="Q55" s="296"/>
      <c r="R55" s="290" t="s">
        <v>744</v>
      </c>
      <c r="S55" s="295"/>
      <c r="T55" s="297"/>
      <c r="U55" s="298" t="s">
        <v>745</v>
      </c>
      <c r="V55" s="297"/>
      <c r="W55" s="299" t="s">
        <v>750</v>
      </c>
      <c r="X55" s="300"/>
      <c r="Y55" s="301"/>
      <c r="AA55" s="254" t="n">
        <f aca="false">IF(E55&gt;G55,IF(G55&lt;&gt;"",1))</f>
        <v>0</v>
      </c>
      <c r="AB55" s="254" t="n">
        <f aca="false">IF(E55=G55,IF(G55&lt;&gt;"",1))</f>
        <v>0</v>
      </c>
      <c r="AC55" s="254" t="n">
        <f aca="false">IF(E55&lt;G55,IF(E55&lt;&gt;"",1))</f>
        <v>0</v>
      </c>
    </row>
    <row r="56" customFormat="false" ht="18" hidden="false" customHeight="true" outlineLevel="0" collapsed="false">
      <c r="A56" s="286" t="n">
        <f aca="false">A55+1</f>
        <v>50</v>
      </c>
      <c r="B56" s="287" t="str">
        <f aca="false">IF(AA56=1,"won",IF(AB56=1,"tied",IF(AC56=1,"lost","")))</f>
        <v/>
      </c>
      <c r="C56" s="287"/>
      <c r="D56" s="288"/>
      <c r="E56" s="289"/>
      <c r="F56" s="290" t="s">
        <v>744</v>
      </c>
      <c r="G56" s="291"/>
      <c r="H56" s="292" t="n">
        <f aca="false">K56+N56+Q56</f>
        <v>0</v>
      </c>
      <c r="I56" s="290" t="s">
        <v>744</v>
      </c>
      <c r="J56" s="293" t="n">
        <f aca="false">M56+P56+S56</f>
        <v>0</v>
      </c>
      <c r="K56" s="294"/>
      <c r="L56" s="290" t="s">
        <v>744</v>
      </c>
      <c r="M56" s="295"/>
      <c r="N56" s="296"/>
      <c r="O56" s="290" t="s">
        <v>744</v>
      </c>
      <c r="P56" s="295"/>
      <c r="Q56" s="296"/>
      <c r="R56" s="290" t="s">
        <v>744</v>
      </c>
      <c r="S56" s="295"/>
      <c r="T56" s="297"/>
      <c r="U56" s="298" t="s">
        <v>745</v>
      </c>
      <c r="V56" s="297"/>
      <c r="W56" s="299" t="s">
        <v>750</v>
      </c>
      <c r="X56" s="300"/>
      <c r="Y56" s="301"/>
      <c r="AA56" s="254" t="n">
        <f aca="false">IF(E56&gt;G56,IF(G56&lt;&gt;"",1))</f>
        <v>0</v>
      </c>
      <c r="AB56" s="254" t="n">
        <f aca="false">IF(E56=G56,IF(G56&lt;&gt;"",1))</f>
        <v>0</v>
      </c>
      <c r="AC56" s="254" t="n">
        <f aca="false">IF(E56&lt;G56,IF(E56&lt;&gt;"",1))</f>
        <v>0</v>
      </c>
    </row>
    <row r="57" customFormat="false" ht="18" hidden="false" customHeight="true" outlineLevel="0" collapsed="false">
      <c r="A57" s="286" t="n">
        <f aca="false">A56+1</f>
        <v>51</v>
      </c>
      <c r="B57" s="287" t="str">
        <f aca="false">IF(AA57=1,"won",IF(AB57=1,"tied",IF(AC57=1,"lost","")))</f>
        <v/>
      </c>
      <c r="C57" s="287"/>
      <c r="D57" s="288"/>
      <c r="E57" s="289"/>
      <c r="F57" s="290" t="s">
        <v>744</v>
      </c>
      <c r="G57" s="291"/>
      <c r="H57" s="292" t="n">
        <f aca="false">K57+N57+Q57</f>
        <v>0</v>
      </c>
      <c r="I57" s="290" t="s">
        <v>744</v>
      </c>
      <c r="J57" s="293" t="n">
        <f aca="false">M57+P57+S57</f>
        <v>0</v>
      </c>
      <c r="K57" s="294"/>
      <c r="L57" s="290" t="s">
        <v>744</v>
      </c>
      <c r="M57" s="295"/>
      <c r="N57" s="296"/>
      <c r="O57" s="290" t="s">
        <v>744</v>
      </c>
      <c r="P57" s="295"/>
      <c r="Q57" s="296"/>
      <c r="R57" s="290" t="s">
        <v>744</v>
      </c>
      <c r="S57" s="295"/>
      <c r="T57" s="297"/>
      <c r="U57" s="298" t="s">
        <v>745</v>
      </c>
      <c r="V57" s="297"/>
      <c r="W57" s="299" t="s">
        <v>750</v>
      </c>
      <c r="X57" s="300"/>
      <c r="Y57" s="301"/>
      <c r="AA57" s="254" t="n">
        <f aca="false">IF(E57&gt;G57,IF(G57&lt;&gt;"",1))</f>
        <v>0</v>
      </c>
      <c r="AB57" s="254" t="n">
        <f aca="false">IF(E57=G57,IF(G57&lt;&gt;"",1))</f>
        <v>0</v>
      </c>
      <c r="AC57" s="254" t="n">
        <f aca="false">IF(E57&lt;G57,IF(E57&lt;&gt;"",1))</f>
        <v>0</v>
      </c>
    </row>
    <row r="58" customFormat="false" ht="18" hidden="false" customHeight="true" outlineLevel="0" collapsed="false">
      <c r="A58" s="286" t="n">
        <f aca="false">A57+1</f>
        <v>52</v>
      </c>
      <c r="B58" s="287" t="str">
        <f aca="false">IF(AA58=1,"won",IF(AB58=1,"tied",IF(AC58=1,"lost","")))</f>
        <v/>
      </c>
      <c r="C58" s="287"/>
      <c r="D58" s="288"/>
      <c r="E58" s="289"/>
      <c r="F58" s="290" t="s">
        <v>744</v>
      </c>
      <c r="G58" s="291"/>
      <c r="H58" s="292" t="n">
        <f aca="false">K58+N58+Q58</f>
        <v>0</v>
      </c>
      <c r="I58" s="290" t="s">
        <v>744</v>
      </c>
      <c r="J58" s="293" t="n">
        <f aca="false">M58+P58+S58</f>
        <v>0</v>
      </c>
      <c r="K58" s="294"/>
      <c r="L58" s="290" t="s">
        <v>744</v>
      </c>
      <c r="M58" s="295"/>
      <c r="N58" s="296"/>
      <c r="O58" s="290" t="s">
        <v>744</v>
      </c>
      <c r="P58" s="295"/>
      <c r="Q58" s="296"/>
      <c r="R58" s="290" t="s">
        <v>744</v>
      </c>
      <c r="S58" s="295"/>
      <c r="T58" s="297"/>
      <c r="U58" s="298" t="s">
        <v>745</v>
      </c>
      <c r="V58" s="297"/>
      <c r="W58" s="299" t="s">
        <v>750</v>
      </c>
      <c r="X58" s="300"/>
      <c r="Y58" s="301"/>
      <c r="AA58" s="254" t="n">
        <f aca="false">IF(E58&gt;G58,IF(G58&lt;&gt;"",1))</f>
        <v>0</v>
      </c>
      <c r="AB58" s="254" t="n">
        <f aca="false">IF(E58=G58,IF(G58&lt;&gt;"",1))</f>
        <v>0</v>
      </c>
      <c r="AC58" s="254" t="n">
        <f aca="false">IF(E58&lt;G58,IF(E58&lt;&gt;"",1))</f>
        <v>0</v>
      </c>
    </row>
    <row r="59" customFormat="false" ht="18" hidden="false" customHeight="true" outlineLevel="0" collapsed="false">
      <c r="A59" s="286" t="n">
        <f aca="false">A58+1</f>
        <v>53</v>
      </c>
      <c r="B59" s="287" t="str">
        <f aca="false">IF(AA59=1,"won",IF(AB59=1,"tied",IF(AC59=1,"lost","")))</f>
        <v/>
      </c>
      <c r="C59" s="287"/>
      <c r="D59" s="288"/>
      <c r="E59" s="289"/>
      <c r="F59" s="290" t="s">
        <v>744</v>
      </c>
      <c r="G59" s="291"/>
      <c r="H59" s="292" t="n">
        <f aca="false">K59+N59+Q59</f>
        <v>0</v>
      </c>
      <c r="I59" s="290" t="s">
        <v>744</v>
      </c>
      <c r="J59" s="293" t="n">
        <f aca="false">M59+P59+S59</f>
        <v>0</v>
      </c>
      <c r="K59" s="294"/>
      <c r="L59" s="290" t="s">
        <v>744</v>
      </c>
      <c r="M59" s="295"/>
      <c r="N59" s="296"/>
      <c r="O59" s="290" t="s">
        <v>744</v>
      </c>
      <c r="P59" s="295"/>
      <c r="Q59" s="296"/>
      <c r="R59" s="290" t="s">
        <v>744</v>
      </c>
      <c r="S59" s="295"/>
      <c r="T59" s="297"/>
      <c r="U59" s="298" t="s">
        <v>745</v>
      </c>
      <c r="V59" s="297"/>
      <c r="W59" s="299" t="s">
        <v>750</v>
      </c>
      <c r="X59" s="300"/>
      <c r="Y59" s="301"/>
      <c r="AA59" s="254" t="n">
        <f aca="false">IF(E59&gt;G59,IF(G59&lt;&gt;"",1))</f>
        <v>0</v>
      </c>
      <c r="AB59" s="254" t="n">
        <f aca="false">IF(E59=G59,IF(G59&lt;&gt;"",1))</f>
        <v>0</v>
      </c>
      <c r="AC59" s="254" t="n">
        <f aca="false">IF(E59&lt;G59,IF(E59&lt;&gt;"",1))</f>
        <v>0</v>
      </c>
    </row>
    <row r="60" customFormat="false" ht="18" hidden="false" customHeight="true" outlineLevel="0" collapsed="false">
      <c r="A60" s="286" t="n">
        <f aca="false">A59+1</f>
        <v>54</v>
      </c>
      <c r="B60" s="287" t="str">
        <f aca="false">IF(AA60=1,"won",IF(AB60=1,"tied",IF(AC60=1,"lost","")))</f>
        <v/>
      </c>
      <c r="C60" s="287"/>
      <c r="D60" s="288"/>
      <c r="E60" s="289"/>
      <c r="F60" s="290" t="s">
        <v>744</v>
      </c>
      <c r="G60" s="291"/>
      <c r="H60" s="292" t="n">
        <f aca="false">K60+N60+Q60</f>
        <v>0</v>
      </c>
      <c r="I60" s="290" t="s">
        <v>744</v>
      </c>
      <c r="J60" s="293" t="n">
        <f aca="false">M60+P60+S60</f>
        <v>0</v>
      </c>
      <c r="K60" s="294"/>
      <c r="L60" s="290" t="s">
        <v>744</v>
      </c>
      <c r="M60" s="295"/>
      <c r="N60" s="296"/>
      <c r="O60" s="290" t="s">
        <v>744</v>
      </c>
      <c r="P60" s="295"/>
      <c r="Q60" s="296"/>
      <c r="R60" s="290" t="s">
        <v>744</v>
      </c>
      <c r="S60" s="295"/>
      <c r="T60" s="297"/>
      <c r="U60" s="298" t="s">
        <v>745</v>
      </c>
      <c r="V60" s="297"/>
      <c r="W60" s="299" t="s">
        <v>750</v>
      </c>
      <c r="X60" s="300"/>
      <c r="Y60" s="301"/>
      <c r="AA60" s="254" t="n">
        <f aca="false">IF(E60&gt;G60,IF(G60&lt;&gt;"",1))</f>
        <v>0</v>
      </c>
      <c r="AB60" s="254" t="n">
        <f aca="false">IF(E60=G60,IF(G60&lt;&gt;"",1))</f>
        <v>0</v>
      </c>
      <c r="AC60" s="254" t="n">
        <f aca="false">IF(E60&lt;G60,IF(E60&lt;&gt;"",1))</f>
        <v>0</v>
      </c>
    </row>
    <row r="61" customFormat="false" ht="18" hidden="false" customHeight="true" outlineLevel="0" collapsed="false">
      <c r="A61" s="286" t="n">
        <f aca="false">A60+1</f>
        <v>55</v>
      </c>
      <c r="B61" s="287" t="str">
        <f aca="false">IF(AA61=1,"won",IF(AB61=1,"tied",IF(AC61=1,"lost","")))</f>
        <v/>
      </c>
      <c r="C61" s="287"/>
      <c r="D61" s="288"/>
      <c r="E61" s="289"/>
      <c r="F61" s="290" t="s">
        <v>744</v>
      </c>
      <c r="G61" s="291"/>
      <c r="H61" s="292" t="n">
        <f aca="false">K61+N61+Q61</f>
        <v>0</v>
      </c>
      <c r="I61" s="290" t="s">
        <v>744</v>
      </c>
      <c r="J61" s="293" t="n">
        <f aca="false">M61+P61+S61</f>
        <v>0</v>
      </c>
      <c r="K61" s="294"/>
      <c r="L61" s="290" t="s">
        <v>744</v>
      </c>
      <c r="M61" s="295"/>
      <c r="N61" s="296"/>
      <c r="O61" s="290" t="s">
        <v>744</v>
      </c>
      <c r="P61" s="295"/>
      <c r="Q61" s="296"/>
      <c r="R61" s="290" t="s">
        <v>744</v>
      </c>
      <c r="S61" s="295"/>
      <c r="T61" s="297"/>
      <c r="U61" s="298" t="s">
        <v>745</v>
      </c>
      <c r="V61" s="297"/>
      <c r="W61" s="299" t="s">
        <v>750</v>
      </c>
      <c r="X61" s="300"/>
      <c r="Y61" s="301"/>
      <c r="AA61" s="254" t="n">
        <f aca="false">IF(E61&gt;G61,IF(G61&lt;&gt;"",1))</f>
        <v>0</v>
      </c>
      <c r="AB61" s="254" t="n">
        <f aca="false">IF(E61=G61,IF(G61&lt;&gt;"",1))</f>
        <v>0</v>
      </c>
      <c r="AC61" s="254" t="n">
        <f aca="false">IF(E61&lt;G61,IF(E61&lt;&gt;"",1))</f>
        <v>0</v>
      </c>
    </row>
    <row r="62" customFormat="false" ht="18" hidden="false" customHeight="true" outlineLevel="0" collapsed="false">
      <c r="A62" s="286" t="n">
        <f aca="false">A61+1</f>
        <v>56</v>
      </c>
      <c r="B62" s="287" t="str">
        <f aca="false">IF(AA62=1,"won",IF(AB62=1,"tied",IF(AC62=1,"lost","")))</f>
        <v/>
      </c>
      <c r="C62" s="287"/>
      <c r="D62" s="288"/>
      <c r="E62" s="289"/>
      <c r="F62" s="290" t="s">
        <v>744</v>
      </c>
      <c r="G62" s="291"/>
      <c r="H62" s="292" t="n">
        <f aca="false">K62+N62+Q62</f>
        <v>0</v>
      </c>
      <c r="I62" s="290" t="s">
        <v>744</v>
      </c>
      <c r="J62" s="293" t="n">
        <f aca="false">M62+P62+S62</f>
        <v>0</v>
      </c>
      <c r="K62" s="294"/>
      <c r="L62" s="290" t="s">
        <v>744</v>
      </c>
      <c r="M62" s="295"/>
      <c r="N62" s="296"/>
      <c r="O62" s="290" t="s">
        <v>744</v>
      </c>
      <c r="P62" s="295"/>
      <c r="Q62" s="296"/>
      <c r="R62" s="290" t="s">
        <v>744</v>
      </c>
      <c r="S62" s="295"/>
      <c r="T62" s="297"/>
      <c r="U62" s="298" t="s">
        <v>745</v>
      </c>
      <c r="V62" s="297"/>
      <c r="W62" s="299" t="s">
        <v>750</v>
      </c>
      <c r="X62" s="300"/>
      <c r="Y62" s="301"/>
      <c r="AA62" s="254" t="n">
        <f aca="false">IF(E62&gt;G62,IF(G62&lt;&gt;"",1))</f>
        <v>0</v>
      </c>
      <c r="AB62" s="254" t="n">
        <f aca="false">IF(E62=G62,IF(G62&lt;&gt;"",1))</f>
        <v>0</v>
      </c>
      <c r="AC62" s="254" t="n">
        <f aca="false">IF(E62&lt;G62,IF(E62&lt;&gt;"",1))</f>
        <v>0</v>
      </c>
    </row>
    <row r="63" customFormat="false" ht="18" hidden="false" customHeight="true" outlineLevel="0" collapsed="false">
      <c r="A63" s="286" t="n">
        <f aca="false">A62+1</f>
        <v>57</v>
      </c>
      <c r="B63" s="287" t="str">
        <f aca="false">IF(AA63=1,"won",IF(AB63=1,"tied",IF(AC63=1,"lost","")))</f>
        <v/>
      </c>
      <c r="C63" s="287"/>
      <c r="D63" s="288"/>
      <c r="E63" s="289"/>
      <c r="F63" s="290" t="s">
        <v>744</v>
      </c>
      <c r="G63" s="291"/>
      <c r="H63" s="292" t="n">
        <f aca="false">K63+N63+Q63</f>
        <v>0</v>
      </c>
      <c r="I63" s="290" t="s">
        <v>744</v>
      </c>
      <c r="J63" s="293" t="n">
        <f aca="false">M63+P63+S63</f>
        <v>0</v>
      </c>
      <c r="K63" s="294"/>
      <c r="L63" s="290" t="s">
        <v>744</v>
      </c>
      <c r="M63" s="295"/>
      <c r="N63" s="296"/>
      <c r="O63" s="290" t="s">
        <v>744</v>
      </c>
      <c r="P63" s="295"/>
      <c r="Q63" s="296"/>
      <c r="R63" s="290" t="s">
        <v>744</v>
      </c>
      <c r="S63" s="295"/>
      <c r="T63" s="297"/>
      <c r="U63" s="298" t="s">
        <v>745</v>
      </c>
      <c r="V63" s="297"/>
      <c r="W63" s="299" t="s">
        <v>750</v>
      </c>
      <c r="X63" s="300"/>
      <c r="Y63" s="301"/>
      <c r="AA63" s="254" t="n">
        <f aca="false">IF(E63&gt;G63,IF(G63&lt;&gt;"",1))</f>
        <v>0</v>
      </c>
      <c r="AB63" s="254" t="n">
        <f aca="false">IF(E63=G63,IF(G63&lt;&gt;"",1))</f>
        <v>0</v>
      </c>
      <c r="AC63" s="254" t="n">
        <f aca="false">IF(E63&lt;G63,IF(E63&lt;&gt;"",1))</f>
        <v>0</v>
      </c>
    </row>
    <row r="64" customFormat="false" ht="18" hidden="false" customHeight="true" outlineLevel="0" collapsed="false">
      <c r="A64" s="286" t="n">
        <f aca="false">A63+1</f>
        <v>58</v>
      </c>
      <c r="B64" s="287" t="str">
        <f aca="false">IF(AA64=1,"won",IF(AB64=1,"tied",IF(AC64=1,"lost","")))</f>
        <v/>
      </c>
      <c r="C64" s="287"/>
      <c r="D64" s="288"/>
      <c r="E64" s="289"/>
      <c r="F64" s="290" t="s">
        <v>744</v>
      </c>
      <c r="G64" s="291"/>
      <c r="H64" s="292" t="n">
        <f aca="false">K64+N64+Q64</f>
        <v>0</v>
      </c>
      <c r="I64" s="290" t="s">
        <v>744</v>
      </c>
      <c r="J64" s="293" t="n">
        <f aca="false">M64+P64+S64</f>
        <v>0</v>
      </c>
      <c r="K64" s="294"/>
      <c r="L64" s="290" t="s">
        <v>744</v>
      </c>
      <c r="M64" s="295"/>
      <c r="N64" s="296"/>
      <c r="O64" s="290" t="s">
        <v>744</v>
      </c>
      <c r="P64" s="295"/>
      <c r="Q64" s="296"/>
      <c r="R64" s="290" t="s">
        <v>744</v>
      </c>
      <c r="S64" s="295"/>
      <c r="T64" s="297"/>
      <c r="U64" s="298" t="s">
        <v>745</v>
      </c>
      <c r="V64" s="297"/>
      <c r="W64" s="299" t="s">
        <v>750</v>
      </c>
      <c r="X64" s="300"/>
      <c r="Y64" s="301"/>
      <c r="AA64" s="254" t="n">
        <f aca="false">IF(E64&gt;G64,IF(G64&lt;&gt;"",1))</f>
        <v>0</v>
      </c>
      <c r="AB64" s="254" t="n">
        <f aca="false">IF(E64=G64,IF(G64&lt;&gt;"",1))</f>
        <v>0</v>
      </c>
      <c r="AC64" s="254" t="n">
        <f aca="false">IF(E64&lt;G64,IF(E64&lt;&gt;"",1))</f>
        <v>0</v>
      </c>
    </row>
    <row r="65" customFormat="false" ht="18" hidden="false" customHeight="true" outlineLevel="0" collapsed="false">
      <c r="A65" s="286" t="n">
        <f aca="false">A64+1</f>
        <v>59</v>
      </c>
      <c r="B65" s="287" t="str">
        <f aca="false">IF(AA65=1,"won",IF(AB65=1,"tied",IF(AC65=1,"lost","")))</f>
        <v/>
      </c>
      <c r="C65" s="287"/>
      <c r="D65" s="288"/>
      <c r="E65" s="289"/>
      <c r="F65" s="290" t="s">
        <v>744</v>
      </c>
      <c r="G65" s="291"/>
      <c r="H65" s="292" t="n">
        <f aca="false">K65+N65+Q65</f>
        <v>0</v>
      </c>
      <c r="I65" s="290" t="s">
        <v>744</v>
      </c>
      <c r="J65" s="293" t="n">
        <f aca="false">M65+P65+S65</f>
        <v>0</v>
      </c>
      <c r="K65" s="294"/>
      <c r="L65" s="290" t="s">
        <v>744</v>
      </c>
      <c r="M65" s="295"/>
      <c r="N65" s="296"/>
      <c r="O65" s="290" t="s">
        <v>744</v>
      </c>
      <c r="P65" s="295"/>
      <c r="Q65" s="296"/>
      <c r="R65" s="290" t="s">
        <v>744</v>
      </c>
      <c r="S65" s="295"/>
      <c r="T65" s="297"/>
      <c r="U65" s="298" t="s">
        <v>745</v>
      </c>
      <c r="V65" s="297"/>
      <c r="W65" s="299" t="s">
        <v>750</v>
      </c>
      <c r="X65" s="300"/>
      <c r="Y65" s="301"/>
      <c r="AA65" s="254" t="n">
        <f aca="false">IF(E65&gt;G65,IF(G65&lt;&gt;"",1))</f>
        <v>0</v>
      </c>
      <c r="AB65" s="254" t="n">
        <f aca="false">IF(E65=G65,IF(G65&lt;&gt;"",1))</f>
        <v>0</v>
      </c>
      <c r="AC65" s="254" t="n">
        <f aca="false">IF(E65&lt;G65,IF(E65&lt;&gt;"",1))</f>
        <v>0</v>
      </c>
    </row>
    <row r="66" customFormat="false" ht="18" hidden="false" customHeight="true" outlineLevel="0" collapsed="false">
      <c r="A66" s="286" t="n">
        <f aca="false">A65+1</f>
        <v>60</v>
      </c>
      <c r="B66" s="287" t="str">
        <f aca="false">IF(AA66=1,"won",IF(AB66=1,"tied",IF(AC66=1,"lost","")))</f>
        <v/>
      </c>
      <c r="C66" s="287"/>
      <c r="D66" s="288"/>
      <c r="E66" s="289"/>
      <c r="F66" s="290" t="s">
        <v>744</v>
      </c>
      <c r="G66" s="291"/>
      <c r="H66" s="292" t="n">
        <f aca="false">K66+N66+Q66</f>
        <v>0</v>
      </c>
      <c r="I66" s="290" t="s">
        <v>744</v>
      </c>
      <c r="J66" s="293" t="n">
        <f aca="false">M66+P66+S66</f>
        <v>0</v>
      </c>
      <c r="K66" s="294"/>
      <c r="L66" s="290" t="s">
        <v>744</v>
      </c>
      <c r="M66" s="295"/>
      <c r="N66" s="296"/>
      <c r="O66" s="290" t="s">
        <v>744</v>
      </c>
      <c r="P66" s="295"/>
      <c r="Q66" s="296"/>
      <c r="R66" s="290" t="s">
        <v>744</v>
      </c>
      <c r="S66" s="295"/>
      <c r="T66" s="297"/>
      <c r="U66" s="298" t="s">
        <v>745</v>
      </c>
      <c r="V66" s="297"/>
      <c r="W66" s="299" t="s">
        <v>750</v>
      </c>
      <c r="X66" s="300"/>
      <c r="Y66" s="301"/>
      <c r="AA66" s="254" t="n">
        <f aca="false">IF(E66&gt;G66,IF(G66&lt;&gt;"",1))</f>
        <v>0</v>
      </c>
      <c r="AB66" s="254" t="n">
        <f aca="false">IF(E66=G66,IF(G66&lt;&gt;"",1))</f>
        <v>0</v>
      </c>
      <c r="AC66" s="254" t="n">
        <f aca="false">IF(E66&lt;G66,IF(E66&lt;&gt;"",1))</f>
        <v>0</v>
      </c>
    </row>
    <row r="67" customFormat="false" ht="18" hidden="false" customHeight="true" outlineLevel="0" collapsed="false">
      <c r="A67" s="286" t="n">
        <f aca="false">A66+1</f>
        <v>61</v>
      </c>
      <c r="B67" s="287" t="str">
        <f aca="false">IF(AA67=1,"won",IF(AB67=1,"tied",IF(AC67=1,"lost","")))</f>
        <v/>
      </c>
      <c r="C67" s="287"/>
      <c r="D67" s="288"/>
      <c r="E67" s="289"/>
      <c r="F67" s="290" t="s">
        <v>744</v>
      </c>
      <c r="G67" s="291"/>
      <c r="H67" s="292" t="n">
        <f aca="false">K67+N67+Q67</f>
        <v>0</v>
      </c>
      <c r="I67" s="290" t="s">
        <v>744</v>
      </c>
      <c r="J67" s="293" t="n">
        <f aca="false">M67+P67+S67</f>
        <v>0</v>
      </c>
      <c r="K67" s="294"/>
      <c r="L67" s="290" t="s">
        <v>744</v>
      </c>
      <c r="M67" s="295"/>
      <c r="N67" s="296"/>
      <c r="O67" s="290" t="s">
        <v>744</v>
      </c>
      <c r="P67" s="295"/>
      <c r="Q67" s="296"/>
      <c r="R67" s="290" t="s">
        <v>744</v>
      </c>
      <c r="S67" s="295"/>
      <c r="T67" s="297"/>
      <c r="U67" s="298" t="s">
        <v>745</v>
      </c>
      <c r="V67" s="297"/>
      <c r="W67" s="299" t="s">
        <v>750</v>
      </c>
      <c r="X67" s="300"/>
      <c r="Y67" s="301"/>
      <c r="AA67" s="254" t="n">
        <f aca="false">IF(E67&gt;G67,IF(G67&lt;&gt;"",1))</f>
        <v>0</v>
      </c>
      <c r="AB67" s="254" t="n">
        <f aca="false">IF(E67=G67,IF(G67&lt;&gt;"",1))</f>
        <v>0</v>
      </c>
      <c r="AC67" s="254" t="n">
        <f aca="false">IF(E67&lt;G67,IF(E67&lt;&gt;"",1))</f>
        <v>0</v>
      </c>
    </row>
    <row r="68" customFormat="false" ht="18" hidden="false" customHeight="true" outlineLevel="0" collapsed="false">
      <c r="A68" s="286" t="n">
        <f aca="false">A67+1</f>
        <v>62</v>
      </c>
      <c r="B68" s="287" t="str">
        <f aca="false">IF(AA68=1,"won",IF(AB68=1,"tied",IF(AC68=1,"lost","")))</f>
        <v/>
      </c>
      <c r="C68" s="287"/>
      <c r="D68" s="288"/>
      <c r="E68" s="289"/>
      <c r="F68" s="290" t="s">
        <v>744</v>
      </c>
      <c r="G68" s="291"/>
      <c r="H68" s="292" t="n">
        <f aca="false">K68+N68+Q68</f>
        <v>0</v>
      </c>
      <c r="I68" s="290" t="s">
        <v>744</v>
      </c>
      <c r="J68" s="293" t="n">
        <f aca="false">M68+P68+S68</f>
        <v>0</v>
      </c>
      <c r="K68" s="294"/>
      <c r="L68" s="290" t="s">
        <v>744</v>
      </c>
      <c r="M68" s="295"/>
      <c r="N68" s="296"/>
      <c r="O68" s="290" t="s">
        <v>744</v>
      </c>
      <c r="P68" s="295"/>
      <c r="Q68" s="296"/>
      <c r="R68" s="290" t="s">
        <v>744</v>
      </c>
      <c r="S68" s="295"/>
      <c r="T68" s="297"/>
      <c r="U68" s="298" t="s">
        <v>745</v>
      </c>
      <c r="V68" s="297"/>
      <c r="W68" s="299" t="s">
        <v>750</v>
      </c>
      <c r="X68" s="300"/>
      <c r="Y68" s="301"/>
      <c r="AA68" s="254" t="n">
        <f aca="false">IF(E68&gt;G68,IF(G68&lt;&gt;"",1))</f>
        <v>0</v>
      </c>
      <c r="AB68" s="254" t="n">
        <f aca="false">IF(E68=G68,IF(G68&lt;&gt;"",1))</f>
        <v>0</v>
      </c>
      <c r="AC68" s="254" t="n">
        <f aca="false">IF(E68&lt;G68,IF(E68&lt;&gt;"",1))</f>
        <v>0</v>
      </c>
    </row>
    <row r="69" customFormat="false" ht="18" hidden="false" customHeight="true" outlineLevel="0" collapsed="false">
      <c r="A69" s="286" t="n">
        <f aca="false">A68+1</f>
        <v>63</v>
      </c>
      <c r="B69" s="287" t="str">
        <f aca="false">IF(AA69=1,"won",IF(AB69=1,"tied",IF(AC69=1,"lost","")))</f>
        <v/>
      </c>
      <c r="C69" s="287"/>
      <c r="D69" s="288"/>
      <c r="E69" s="289"/>
      <c r="F69" s="290" t="s">
        <v>744</v>
      </c>
      <c r="G69" s="291"/>
      <c r="H69" s="292" t="n">
        <f aca="false">K69+N69+Q69</f>
        <v>0</v>
      </c>
      <c r="I69" s="290" t="s">
        <v>744</v>
      </c>
      <c r="J69" s="293" t="n">
        <f aca="false">M69+P69+S69</f>
        <v>0</v>
      </c>
      <c r="K69" s="294"/>
      <c r="L69" s="290" t="s">
        <v>744</v>
      </c>
      <c r="M69" s="295"/>
      <c r="N69" s="296"/>
      <c r="O69" s="290" t="s">
        <v>744</v>
      </c>
      <c r="P69" s="295"/>
      <c r="Q69" s="296"/>
      <c r="R69" s="290" t="s">
        <v>744</v>
      </c>
      <c r="S69" s="295"/>
      <c r="T69" s="297"/>
      <c r="U69" s="298" t="s">
        <v>745</v>
      </c>
      <c r="V69" s="297"/>
      <c r="W69" s="299" t="s">
        <v>750</v>
      </c>
      <c r="X69" s="300"/>
      <c r="Y69" s="301"/>
      <c r="AA69" s="254" t="n">
        <f aca="false">IF(E69&gt;G69,IF(G69&lt;&gt;"",1))</f>
        <v>0</v>
      </c>
      <c r="AB69" s="254" t="n">
        <f aca="false">IF(E69=G69,IF(G69&lt;&gt;"",1))</f>
        <v>0</v>
      </c>
      <c r="AC69" s="254" t="n">
        <f aca="false">IF(E69&lt;G69,IF(E69&lt;&gt;"",1))</f>
        <v>0</v>
      </c>
    </row>
    <row r="70" customFormat="false" ht="18" hidden="false" customHeight="true" outlineLevel="0" collapsed="false">
      <c r="A70" s="286" t="n">
        <f aca="false">A69+1</f>
        <v>64</v>
      </c>
      <c r="B70" s="287" t="str">
        <f aca="false">IF(AA70=1,"won",IF(AB70=1,"tied",IF(AC70=1,"lost","")))</f>
        <v/>
      </c>
      <c r="C70" s="287"/>
      <c r="D70" s="288"/>
      <c r="E70" s="289"/>
      <c r="F70" s="290" t="s">
        <v>744</v>
      </c>
      <c r="G70" s="291"/>
      <c r="H70" s="292" t="n">
        <f aca="false">K70+N70+Q70</f>
        <v>0</v>
      </c>
      <c r="I70" s="290" t="s">
        <v>744</v>
      </c>
      <c r="J70" s="293" t="n">
        <f aca="false">M70+P70+S70</f>
        <v>0</v>
      </c>
      <c r="K70" s="294"/>
      <c r="L70" s="290" t="s">
        <v>744</v>
      </c>
      <c r="M70" s="295"/>
      <c r="N70" s="296"/>
      <c r="O70" s="290" t="s">
        <v>744</v>
      </c>
      <c r="P70" s="295"/>
      <c r="Q70" s="296"/>
      <c r="R70" s="290" t="s">
        <v>744</v>
      </c>
      <c r="S70" s="295"/>
      <c r="T70" s="297"/>
      <c r="U70" s="298" t="s">
        <v>745</v>
      </c>
      <c r="V70" s="297"/>
      <c r="W70" s="299" t="s">
        <v>750</v>
      </c>
      <c r="X70" s="300"/>
      <c r="Y70" s="301"/>
      <c r="AA70" s="254" t="n">
        <f aca="false">IF(E70&gt;G70,IF(G70&lt;&gt;"",1))</f>
        <v>0</v>
      </c>
      <c r="AB70" s="254" t="n">
        <f aca="false">IF(E70=G70,IF(G70&lt;&gt;"",1))</f>
        <v>0</v>
      </c>
      <c r="AC70" s="254" t="n">
        <f aca="false">IF(E70&lt;G70,IF(E70&lt;&gt;"",1))</f>
        <v>0</v>
      </c>
    </row>
    <row r="71" customFormat="false" ht="18" hidden="false" customHeight="true" outlineLevel="0" collapsed="false">
      <c r="A71" s="286" t="n">
        <f aca="false">A70+1</f>
        <v>65</v>
      </c>
      <c r="B71" s="287" t="str">
        <f aca="false">IF(AA71=1,"won",IF(AB71=1,"tied",IF(AC71=1,"lost","")))</f>
        <v/>
      </c>
      <c r="C71" s="287"/>
      <c r="D71" s="288"/>
      <c r="E71" s="289"/>
      <c r="F71" s="290" t="s">
        <v>744</v>
      </c>
      <c r="G71" s="291"/>
      <c r="H71" s="292" t="n">
        <f aca="false">K71+N71+Q71</f>
        <v>0</v>
      </c>
      <c r="I71" s="290" t="s">
        <v>744</v>
      </c>
      <c r="J71" s="293" t="n">
        <f aca="false">M71+P71+S71</f>
        <v>0</v>
      </c>
      <c r="K71" s="294"/>
      <c r="L71" s="290" t="s">
        <v>744</v>
      </c>
      <c r="M71" s="295"/>
      <c r="N71" s="296"/>
      <c r="O71" s="290" t="s">
        <v>744</v>
      </c>
      <c r="P71" s="295"/>
      <c r="Q71" s="296"/>
      <c r="R71" s="290" t="s">
        <v>744</v>
      </c>
      <c r="S71" s="295"/>
      <c r="T71" s="297"/>
      <c r="U71" s="298" t="s">
        <v>745</v>
      </c>
      <c r="V71" s="297"/>
      <c r="W71" s="299" t="s">
        <v>750</v>
      </c>
      <c r="X71" s="300"/>
      <c r="Y71" s="301"/>
      <c r="AA71" s="254" t="n">
        <f aca="false">IF(E71&gt;G71,IF(G71&lt;&gt;"",1))</f>
        <v>0</v>
      </c>
      <c r="AB71" s="254" t="n">
        <f aca="false">IF(E71=G71,IF(G71&lt;&gt;"",1))</f>
        <v>0</v>
      </c>
      <c r="AC71" s="254" t="n">
        <f aca="false">IF(E71&lt;G71,IF(E71&lt;&gt;"",1))</f>
        <v>0</v>
      </c>
    </row>
    <row r="72" customFormat="false" ht="18" hidden="false" customHeight="true" outlineLevel="0" collapsed="false">
      <c r="A72" s="286" t="n">
        <f aca="false">A71+1</f>
        <v>66</v>
      </c>
      <c r="B72" s="287" t="str">
        <f aca="false">IF(AA72=1,"won",IF(AB72=1,"tied",IF(AC72=1,"lost","")))</f>
        <v/>
      </c>
      <c r="C72" s="287"/>
      <c r="D72" s="288"/>
      <c r="E72" s="289"/>
      <c r="F72" s="290" t="s">
        <v>744</v>
      </c>
      <c r="G72" s="291"/>
      <c r="H72" s="292" t="n">
        <f aca="false">K72+N72+Q72</f>
        <v>0</v>
      </c>
      <c r="I72" s="290" t="s">
        <v>744</v>
      </c>
      <c r="J72" s="293" t="n">
        <f aca="false">M72+P72+S72</f>
        <v>0</v>
      </c>
      <c r="K72" s="294"/>
      <c r="L72" s="290" t="s">
        <v>744</v>
      </c>
      <c r="M72" s="295"/>
      <c r="N72" s="296"/>
      <c r="O72" s="290" t="s">
        <v>744</v>
      </c>
      <c r="P72" s="295"/>
      <c r="Q72" s="296"/>
      <c r="R72" s="290" t="s">
        <v>744</v>
      </c>
      <c r="S72" s="295"/>
      <c r="T72" s="297"/>
      <c r="U72" s="298" t="s">
        <v>745</v>
      </c>
      <c r="V72" s="297"/>
      <c r="W72" s="299" t="s">
        <v>750</v>
      </c>
      <c r="X72" s="300"/>
      <c r="Y72" s="301"/>
      <c r="AA72" s="254" t="n">
        <f aca="false">IF(E72&gt;G72,IF(G72&lt;&gt;"",1))</f>
        <v>0</v>
      </c>
      <c r="AB72" s="254" t="n">
        <f aca="false">IF(E72=G72,IF(G72&lt;&gt;"",1))</f>
        <v>0</v>
      </c>
      <c r="AC72" s="254" t="n">
        <f aca="false">IF(E72&lt;G72,IF(E72&lt;&gt;"",1))</f>
        <v>0</v>
      </c>
    </row>
    <row r="73" customFormat="false" ht="18" hidden="false" customHeight="true" outlineLevel="0" collapsed="false">
      <c r="A73" s="286" t="n">
        <f aca="false">A72+1</f>
        <v>67</v>
      </c>
      <c r="B73" s="287" t="str">
        <f aca="false">IF(AA73=1,"won",IF(AB73=1,"tied",IF(AC73=1,"lost","")))</f>
        <v/>
      </c>
      <c r="C73" s="287"/>
      <c r="D73" s="288"/>
      <c r="E73" s="289"/>
      <c r="F73" s="290" t="s">
        <v>744</v>
      </c>
      <c r="G73" s="291"/>
      <c r="H73" s="292" t="n">
        <f aca="false">K73+N73+Q73</f>
        <v>0</v>
      </c>
      <c r="I73" s="290" t="s">
        <v>744</v>
      </c>
      <c r="J73" s="293" t="n">
        <f aca="false">M73+P73+S73</f>
        <v>0</v>
      </c>
      <c r="K73" s="294"/>
      <c r="L73" s="290" t="s">
        <v>744</v>
      </c>
      <c r="M73" s="295"/>
      <c r="N73" s="296"/>
      <c r="O73" s="290" t="s">
        <v>744</v>
      </c>
      <c r="P73" s="295"/>
      <c r="Q73" s="296"/>
      <c r="R73" s="290" t="s">
        <v>744</v>
      </c>
      <c r="S73" s="295"/>
      <c r="T73" s="297"/>
      <c r="U73" s="298" t="s">
        <v>745</v>
      </c>
      <c r="V73" s="297"/>
      <c r="W73" s="299" t="s">
        <v>750</v>
      </c>
      <c r="X73" s="300"/>
      <c r="Y73" s="301"/>
      <c r="AA73" s="254" t="n">
        <f aca="false">IF(E73&gt;G73,IF(G73&lt;&gt;"",1))</f>
        <v>0</v>
      </c>
      <c r="AB73" s="254" t="n">
        <f aca="false">IF(E73=G73,IF(G73&lt;&gt;"",1))</f>
        <v>0</v>
      </c>
      <c r="AC73" s="254" t="n">
        <f aca="false">IF(E73&lt;G73,IF(E73&lt;&gt;"",1))</f>
        <v>0</v>
      </c>
    </row>
    <row r="74" customFormat="false" ht="18" hidden="false" customHeight="true" outlineLevel="0" collapsed="false">
      <c r="A74" s="286" t="n">
        <f aca="false">A73+1</f>
        <v>68</v>
      </c>
      <c r="B74" s="287" t="str">
        <f aca="false">IF(AA74=1,"won",IF(AB74=1,"tied",IF(AC74=1,"lost","")))</f>
        <v/>
      </c>
      <c r="C74" s="287"/>
      <c r="D74" s="288"/>
      <c r="E74" s="289"/>
      <c r="F74" s="290" t="s">
        <v>744</v>
      </c>
      <c r="G74" s="291"/>
      <c r="H74" s="292" t="n">
        <f aca="false">K74+N74+Q74</f>
        <v>0</v>
      </c>
      <c r="I74" s="290" t="s">
        <v>744</v>
      </c>
      <c r="J74" s="293" t="n">
        <f aca="false">M74+P74+S74</f>
        <v>0</v>
      </c>
      <c r="K74" s="294"/>
      <c r="L74" s="290" t="s">
        <v>744</v>
      </c>
      <c r="M74" s="295"/>
      <c r="N74" s="296"/>
      <c r="O74" s="290" t="s">
        <v>744</v>
      </c>
      <c r="P74" s="295"/>
      <c r="Q74" s="296"/>
      <c r="R74" s="290" t="s">
        <v>744</v>
      </c>
      <c r="S74" s="295"/>
      <c r="T74" s="297"/>
      <c r="U74" s="298" t="s">
        <v>745</v>
      </c>
      <c r="V74" s="297"/>
      <c r="W74" s="299" t="s">
        <v>750</v>
      </c>
      <c r="X74" s="300"/>
      <c r="Y74" s="301"/>
      <c r="AA74" s="254" t="n">
        <f aca="false">IF(E74&gt;G74,IF(G74&lt;&gt;"",1))</f>
        <v>0</v>
      </c>
      <c r="AB74" s="254" t="n">
        <f aca="false">IF(E74=G74,IF(G74&lt;&gt;"",1))</f>
        <v>0</v>
      </c>
      <c r="AC74" s="254" t="n">
        <f aca="false">IF(E74&lt;G74,IF(E74&lt;&gt;"",1))</f>
        <v>0</v>
      </c>
    </row>
    <row r="75" customFormat="false" ht="18" hidden="false" customHeight="true" outlineLevel="0" collapsed="false">
      <c r="A75" s="286" t="n">
        <f aca="false">A74+1</f>
        <v>69</v>
      </c>
      <c r="B75" s="287" t="str">
        <f aca="false">IF(AA75=1,"won",IF(AB75=1,"tied",IF(AC75=1,"lost","")))</f>
        <v/>
      </c>
      <c r="C75" s="287"/>
      <c r="D75" s="288"/>
      <c r="E75" s="289"/>
      <c r="F75" s="290" t="s">
        <v>744</v>
      </c>
      <c r="G75" s="291"/>
      <c r="H75" s="292" t="n">
        <f aca="false">K75+N75+Q75</f>
        <v>0</v>
      </c>
      <c r="I75" s="290" t="s">
        <v>744</v>
      </c>
      <c r="J75" s="293" t="n">
        <f aca="false">M75+P75+S75</f>
        <v>0</v>
      </c>
      <c r="K75" s="294"/>
      <c r="L75" s="290" t="s">
        <v>744</v>
      </c>
      <c r="M75" s="295"/>
      <c r="N75" s="296"/>
      <c r="O75" s="290" t="s">
        <v>744</v>
      </c>
      <c r="P75" s="295"/>
      <c r="Q75" s="296"/>
      <c r="R75" s="290" t="s">
        <v>744</v>
      </c>
      <c r="S75" s="295"/>
      <c r="T75" s="297"/>
      <c r="U75" s="298" t="s">
        <v>745</v>
      </c>
      <c r="V75" s="297"/>
      <c r="W75" s="299" t="s">
        <v>750</v>
      </c>
      <c r="X75" s="300"/>
      <c r="Y75" s="301"/>
      <c r="AA75" s="254" t="n">
        <f aca="false">IF(E75&gt;G75,IF(G75&lt;&gt;"",1))</f>
        <v>0</v>
      </c>
      <c r="AB75" s="254" t="n">
        <f aca="false">IF(E75=G75,IF(G75&lt;&gt;"",1))</f>
        <v>0</v>
      </c>
      <c r="AC75" s="254" t="n">
        <f aca="false">IF(E75&lt;G75,IF(E75&lt;&gt;"",1))</f>
        <v>0</v>
      </c>
    </row>
    <row r="76" customFormat="false" ht="18" hidden="false" customHeight="true" outlineLevel="0" collapsed="false">
      <c r="A76" s="286" t="n">
        <f aca="false">A75+1</f>
        <v>70</v>
      </c>
      <c r="B76" s="287" t="str">
        <f aca="false">IF(AA76=1,"won",IF(AB76=1,"tied",IF(AC76=1,"lost","")))</f>
        <v/>
      </c>
      <c r="C76" s="287"/>
      <c r="D76" s="288"/>
      <c r="E76" s="289"/>
      <c r="F76" s="290" t="s">
        <v>744</v>
      </c>
      <c r="G76" s="291"/>
      <c r="H76" s="292" t="n">
        <f aca="false">K76+N76+Q76</f>
        <v>0</v>
      </c>
      <c r="I76" s="290" t="s">
        <v>744</v>
      </c>
      <c r="J76" s="293" t="n">
        <f aca="false">M76+P76+S76</f>
        <v>0</v>
      </c>
      <c r="K76" s="294"/>
      <c r="L76" s="290" t="s">
        <v>744</v>
      </c>
      <c r="M76" s="295"/>
      <c r="N76" s="296"/>
      <c r="O76" s="290" t="s">
        <v>744</v>
      </c>
      <c r="P76" s="295"/>
      <c r="Q76" s="296"/>
      <c r="R76" s="290" t="s">
        <v>744</v>
      </c>
      <c r="S76" s="295"/>
      <c r="T76" s="297"/>
      <c r="U76" s="298" t="s">
        <v>745</v>
      </c>
      <c r="V76" s="297"/>
      <c r="W76" s="299" t="s">
        <v>750</v>
      </c>
      <c r="X76" s="300"/>
      <c r="Y76" s="301"/>
      <c r="AA76" s="254" t="n">
        <f aca="false">IF(E76&gt;G76,IF(G76&lt;&gt;"",1))</f>
        <v>0</v>
      </c>
      <c r="AB76" s="254" t="n">
        <f aca="false">IF(E76=G76,IF(G76&lt;&gt;"",1))</f>
        <v>0</v>
      </c>
      <c r="AC76" s="254" t="n">
        <f aca="false">IF(E76&lt;G76,IF(E76&lt;&gt;"",1))</f>
        <v>0</v>
      </c>
    </row>
    <row r="77" customFormat="false" ht="18" hidden="false" customHeight="true" outlineLevel="0" collapsed="false">
      <c r="A77" s="286" t="n">
        <f aca="false">A76+1</f>
        <v>71</v>
      </c>
      <c r="B77" s="287" t="str">
        <f aca="false">IF(AA77=1,"won",IF(AB77=1,"tied",IF(AC77=1,"lost","")))</f>
        <v/>
      </c>
      <c r="C77" s="287"/>
      <c r="D77" s="288"/>
      <c r="E77" s="289"/>
      <c r="F77" s="290" t="s">
        <v>744</v>
      </c>
      <c r="G77" s="291"/>
      <c r="H77" s="292" t="n">
        <f aca="false">K77+N77+Q77</f>
        <v>0</v>
      </c>
      <c r="I77" s="290" t="s">
        <v>744</v>
      </c>
      <c r="J77" s="293" t="n">
        <f aca="false">M77+P77+S77</f>
        <v>0</v>
      </c>
      <c r="K77" s="294"/>
      <c r="L77" s="290" t="s">
        <v>744</v>
      </c>
      <c r="M77" s="295"/>
      <c r="N77" s="296"/>
      <c r="O77" s="290" t="s">
        <v>744</v>
      </c>
      <c r="P77" s="295"/>
      <c r="Q77" s="296"/>
      <c r="R77" s="290" t="s">
        <v>744</v>
      </c>
      <c r="S77" s="295"/>
      <c r="T77" s="297"/>
      <c r="U77" s="298" t="s">
        <v>745</v>
      </c>
      <c r="V77" s="297"/>
      <c r="W77" s="299" t="s">
        <v>750</v>
      </c>
      <c r="X77" s="300"/>
      <c r="Y77" s="301"/>
      <c r="AA77" s="254" t="n">
        <f aca="false">IF(E77&gt;G77,IF(G77&lt;&gt;"",1))</f>
        <v>0</v>
      </c>
      <c r="AB77" s="254" t="n">
        <f aca="false">IF(E77=G77,IF(G77&lt;&gt;"",1))</f>
        <v>0</v>
      </c>
      <c r="AC77" s="254" t="n">
        <f aca="false">IF(E77&lt;G77,IF(E77&lt;&gt;"",1))</f>
        <v>0</v>
      </c>
    </row>
    <row r="78" customFormat="false" ht="18" hidden="false" customHeight="true" outlineLevel="0" collapsed="false">
      <c r="A78" s="286" t="n">
        <f aca="false">A77+1</f>
        <v>72</v>
      </c>
      <c r="B78" s="287" t="str">
        <f aca="false">IF(AA78=1,"won",IF(AB78=1,"tied",IF(AC78=1,"lost","")))</f>
        <v/>
      </c>
      <c r="C78" s="287"/>
      <c r="D78" s="288"/>
      <c r="E78" s="289"/>
      <c r="F78" s="290" t="s">
        <v>744</v>
      </c>
      <c r="G78" s="291"/>
      <c r="H78" s="292" t="n">
        <f aca="false">K78+N78+Q78</f>
        <v>0</v>
      </c>
      <c r="I78" s="290" t="s">
        <v>744</v>
      </c>
      <c r="J78" s="293" t="n">
        <f aca="false">M78+P78+S78</f>
        <v>0</v>
      </c>
      <c r="K78" s="294"/>
      <c r="L78" s="290" t="s">
        <v>744</v>
      </c>
      <c r="M78" s="295"/>
      <c r="N78" s="296"/>
      <c r="O78" s="290" t="s">
        <v>744</v>
      </c>
      <c r="P78" s="295"/>
      <c r="Q78" s="296"/>
      <c r="R78" s="290" t="s">
        <v>744</v>
      </c>
      <c r="S78" s="295"/>
      <c r="T78" s="297"/>
      <c r="U78" s="298" t="s">
        <v>745</v>
      </c>
      <c r="V78" s="297"/>
      <c r="W78" s="299" t="s">
        <v>750</v>
      </c>
      <c r="X78" s="300"/>
      <c r="Y78" s="301"/>
      <c r="AA78" s="254" t="n">
        <f aca="false">IF(E78&gt;G78,IF(G78&lt;&gt;"",1))</f>
        <v>0</v>
      </c>
      <c r="AB78" s="254" t="n">
        <f aca="false">IF(E78=G78,IF(G78&lt;&gt;"",1))</f>
        <v>0</v>
      </c>
      <c r="AC78" s="254" t="n">
        <f aca="false">IF(E78&lt;G78,IF(E78&lt;&gt;"",1))</f>
        <v>0</v>
      </c>
    </row>
    <row r="79" customFormat="false" ht="18" hidden="false" customHeight="true" outlineLevel="0" collapsed="false">
      <c r="A79" s="286" t="n">
        <f aca="false">A78+1</f>
        <v>73</v>
      </c>
      <c r="B79" s="287" t="str">
        <f aca="false">IF(AA79=1,"won",IF(AB79=1,"tied",IF(AC79=1,"lost","")))</f>
        <v/>
      </c>
      <c r="C79" s="287"/>
      <c r="D79" s="288"/>
      <c r="E79" s="289"/>
      <c r="F79" s="290" t="s">
        <v>744</v>
      </c>
      <c r="G79" s="291"/>
      <c r="H79" s="292" t="n">
        <f aca="false">K79+N79+Q79</f>
        <v>0</v>
      </c>
      <c r="I79" s="290" t="s">
        <v>744</v>
      </c>
      <c r="J79" s="293" t="n">
        <f aca="false">M79+P79+S79</f>
        <v>0</v>
      </c>
      <c r="K79" s="294"/>
      <c r="L79" s="290" t="s">
        <v>744</v>
      </c>
      <c r="M79" s="295"/>
      <c r="N79" s="296"/>
      <c r="O79" s="290" t="s">
        <v>744</v>
      </c>
      <c r="P79" s="295"/>
      <c r="Q79" s="296"/>
      <c r="R79" s="290" t="s">
        <v>744</v>
      </c>
      <c r="S79" s="295"/>
      <c r="T79" s="297"/>
      <c r="U79" s="298" t="s">
        <v>745</v>
      </c>
      <c r="V79" s="297"/>
      <c r="W79" s="299" t="s">
        <v>750</v>
      </c>
      <c r="X79" s="300"/>
      <c r="Y79" s="301"/>
      <c r="AA79" s="254" t="n">
        <f aca="false">IF(E79&gt;G79,IF(G79&lt;&gt;"",1))</f>
        <v>0</v>
      </c>
      <c r="AB79" s="254" t="n">
        <f aca="false">IF(E79=G79,IF(G79&lt;&gt;"",1))</f>
        <v>0</v>
      </c>
      <c r="AC79" s="254" t="n">
        <f aca="false">IF(E79&lt;G79,IF(E79&lt;&gt;"",1))</f>
        <v>0</v>
      </c>
    </row>
    <row r="80" customFormat="false" ht="18" hidden="false" customHeight="true" outlineLevel="0" collapsed="false">
      <c r="A80" s="286" t="n">
        <f aca="false">A79+1</f>
        <v>74</v>
      </c>
      <c r="B80" s="287" t="str">
        <f aca="false">IF(AA80=1,"won",IF(AB80=1,"tied",IF(AC80=1,"lost","")))</f>
        <v/>
      </c>
      <c r="C80" s="287"/>
      <c r="D80" s="288"/>
      <c r="E80" s="289"/>
      <c r="F80" s="290" t="s">
        <v>744</v>
      </c>
      <c r="G80" s="291"/>
      <c r="H80" s="292" t="n">
        <f aca="false">K80+N80+Q80</f>
        <v>0</v>
      </c>
      <c r="I80" s="290" t="s">
        <v>744</v>
      </c>
      <c r="J80" s="293" t="n">
        <f aca="false">M80+P80+S80</f>
        <v>0</v>
      </c>
      <c r="K80" s="294"/>
      <c r="L80" s="290" t="s">
        <v>744</v>
      </c>
      <c r="M80" s="295"/>
      <c r="N80" s="296"/>
      <c r="O80" s="290" t="s">
        <v>744</v>
      </c>
      <c r="P80" s="295"/>
      <c r="Q80" s="296"/>
      <c r="R80" s="290" t="s">
        <v>744</v>
      </c>
      <c r="S80" s="295"/>
      <c r="T80" s="297"/>
      <c r="U80" s="298" t="s">
        <v>745</v>
      </c>
      <c r="V80" s="297"/>
      <c r="W80" s="299" t="s">
        <v>750</v>
      </c>
      <c r="X80" s="300"/>
      <c r="Y80" s="301"/>
      <c r="AA80" s="254" t="n">
        <f aca="false">IF(E80&gt;G80,IF(G80&lt;&gt;"",1))</f>
        <v>0</v>
      </c>
      <c r="AB80" s="254" t="n">
        <f aca="false">IF(E80=G80,IF(G80&lt;&gt;"",1))</f>
        <v>0</v>
      </c>
      <c r="AC80" s="254" t="n">
        <f aca="false">IF(E80&lt;G80,IF(E80&lt;&gt;"",1))</f>
        <v>0</v>
      </c>
    </row>
    <row r="81" customFormat="false" ht="18" hidden="false" customHeight="true" outlineLevel="0" collapsed="false">
      <c r="A81" s="286" t="n">
        <f aca="false">A80+1</f>
        <v>75</v>
      </c>
      <c r="B81" s="287" t="str">
        <f aca="false">IF(AA81=1,"won",IF(AB81=1,"tied",IF(AC81=1,"lost","")))</f>
        <v/>
      </c>
      <c r="C81" s="287"/>
      <c r="D81" s="288"/>
      <c r="E81" s="289"/>
      <c r="F81" s="290" t="s">
        <v>744</v>
      </c>
      <c r="G81" s="291"/>
      <c r="H81" s="292" t="n">
        <f aca="false">K81+N81+Q81</f>
        <v>0</v>
      </c>
      <c r="I81" s="290" t="s">
        <v>744</v>
      </c>
      <c r="J81" s="293" t="n">
        <f aca="false">M81+P81+S81</f>
        <v>0</v>
      </c>
      <c r="K81" s="294"/>
      <c r="L81" s="290" t="s">
        <v>744</v>
      </c>
      <c r="M81" s="295"/>
      <c r="N81" s="296"/>
      <c r="O81" s="290" t="s">
        <v>744</v>
      </c>
      <c r="P81" s="295"/>
      <c r="Q81" s="296"/>
      <c r="R81" s="290" t="s">
        <v>744</v>
      </c>
      <c r="S81" s="295"/>
      <c r="T81" s="297"/>
      <c r="U81" s="298" t="s">
        <v>745</v>
      </c>
      <c r="V81" s="297"/>
      <c r="W81" s="299" t="s">
        <v>750</v>
      </c>
      <c r="X81" s="300"/>
      <c r="Y81" s="301"/>
      <c r="AA81" s="254" t="n">
        <f aca="false">IF(E81&gt;G81,IF(G81&lt;&gt;"",1))</f>
        <v>0</v>
      </c>
      <c r="AB81" s="254" t="n">
        <f aca="false">IF(E81=G81,IF(G81&lt;&gt;"",1))</f>
        <v>0</v>
      </c>
      <c r="AC81" s="254" t="n">
        <f aca="false">IF(E81&lt;G81,IF(E81&lt;&gt;"",1))</f>
        <v>0</v>
      </c>
    </row>
    <row r="82" customFormat="false" ht="18" hidden="false" customHeight="true" outlineLevel="0" collapsed="false">
      <c r="A82" s="286" t="n">
        <f aca="false">A81+1</f>
        <v>76</v>
      </c>
      <c r="B82" s="287" t="str">
        <f aca="false">IF(AA82=1,"won",IF(AB82=1,"tied",IF(AC82=1,"lost","")))</f>
        <v/>
      </c>
      <c r="C82" s="287"/>
      <c r="D82" s="288"/>
      <c r="E82" s="289"/>
      <c r="F82" s="290" t="s">
        <v>744</v>
      </c>
      <c r="G82" s="291"/>
      <c r="H82" s="292" t="n">
        <f aca="false">K82+N82+Q82</f>
        <v>0</v>
      </c>
      <c r="I82" s="290" t="s">
        <v>744</v>
      </c>
      <c r="J82" s="293" t="n">
        <f aca="false">M82+P82+S82</f>
        <v>0</v>
      </c>
      <c r="K82" s="294"/>
      <c r="L82" s="290" t="s">
        <v>744</v>
      </c>
      <c r="M82" s="295"/>
      <c r="N82" s="296"/>
      <c r="O82" s="290" t="s">
        <v>744</v>
      </c>
      <c r="P82" s="295"/>
      <c r="Q82" s="296"/>
      <c r="R82" s="290" t="s">
        <v>744</v>
      </c>
      <c r="S82" s="295"/>
      <c r="T82" s="297"/>
      <c r="U82" s="298" t="s">
        <v>745</v>
      </c>
      <c r="V82" s="297"/>
      <c r="W82" s="299" t="s">
        <v>750</v>
      </c>
      <c r="X82" s="300"/>
      <c r="Y82" s="301"/>
      <c r="AA82" s="254" t="n">
        <f aca="false">IF(E82&gt;G82,IF(G82&lt;&gt;"",1))</f>
        <v>0</v>
      </c>
      <c r="AB82" s="254" t="n">
        <f aca="false">IF(E82=G82,IF(G82&lt;&gt;"",1))</f>
        <v>0</v>
      </c>
      <c r="AC82" s="254" t="n">
        <f aca="false">IF(E82&lt;G82,IF(E82&lt;&gt;"",1))</f>
        <v>0</v>
      </c>
    </row>
    <row r="83" customFormat="false" ht="18" hidden="false" customHeight="true" outlineLevel="0" collapsed="false">
      <c r="A83" s="286" t="n">
        <f aca="false">A82+1</f>
        <v>77</v>
      </c>
      <c r="B83" s="287" t="str">
        <f aca="false">IF(AA83=1,"won",IF(AB83=1,"tied",IF(AC83=1,"lost","")))</f>
        <v/>
      </c>
      <c r="C83" s="287"/>
      <c r="D83" s="288"/>
      <c r="E83" s="289"/>
      <c r="F83" s="290" t="s">
        <v>744</v>
      </c>
      <c r="G83" s="291"/>
      <c r="H83" s="292" t="n">
        <f aca="false">K83+N83+Q83</f>
        <v>0</v>
      </c>
      <c r="I83" s="290" t="s">
        <v>744</v>
      </c>
      <c r="J83" s="293" t="n">
        <f aca="false">M83+P83+S83</f>
        <v>0</v>
      </c>
      <c r="K83" s="294"/>
      <c r="L83" s="290" t="s">
        <v>744</v>
      </c>
      <c r="M83" s="295"/>
      <c r="N83" s="296"/>
      <c r="O83" s="290" t="s">
        <v>744</v>
      </c>
      <c r="P83" s="295"/>
      <c r="Q83" s="296"/>
      <c r="R83" s="290" t="s">
        <v>744</v>
      </c>
      <c r="S83" s="295"/>
      <c r="T83" s="297"/>
      <c r="U83" s="298" t="s">
        <v>745</v>
      </c>
      <c r="V83" s="297"/>
      <c r="W83" s="299" t="s">
        <v>750</v>
      </c>
      <c r="X83" s="300"/>
      <c r="Y83" s="301"/>
      <c r="AA83" s="254" t="n">
        <f aca="false">IF(E83&gt;G83,IF(G83&lt;&gt;"",1))</f>
        <v>0</v>
      </c>
      <c r="AB83" s="254" t="n">
        <f aca="false">IF(E83=G83,IF(G83&lt;&gt;"",1))</f>
        <v>0</v>
      </c>
      <c r="AC83" s="254" t="n">
        <f aca="false">IF(E83&lt;G83,IF(E83&lt;&gt;"",1))</f>
        <v>0</v>
      </c>
    </row>
    <row r="84" customFormat="false" ht="18" hidden="false" customHeight="true" outlineLevel="0" collapsed="false">
      <c r="A84" s="286" t="n">
        <f aca="false">A83+1</f>
        <v>78</v>
      </c>
      <c r="B84" s="287" t="str">
        <f aca="false">IF(AA84=1,"won",IF(AB84=1,"tied",IF(AC84=1,"lost","")))</f>
        <v/>
      </c>
      <c r="C84" s="287"/>
      <c r="D84" s="288"/>
      <c r="E84" s="289"/>
      <c r="F84" s="290" t="s">
        <v>744</v>
      </c>
      <c r="G84" s="291"/>
      <c r="H84" s="292" t="n">
        <f aca="false">K84+N84+Q84</f>
        <v>0</v>
      </c>
      <c r="I84" s="290" t="s">
        <v>744</v>
      </c>
      <c r="J84" s="293" t="n">
        <f aca="false">M84+P84+S84</f>
        <v>0</v>
      </c>
      <c r="K84" s="294"/>
      <c r="L84" s="290" t="s">
        <v>744</v>
      </c>
      <c r="M84" s="295"/>
      <c r="N84" s="296"/>
      <c r="O84" s="290" t="s">
        <v>744</v>
      </c>
      <c r="P84" s="295"/>
      <c r="Q84" s="296"/>
      <c r="R84" s="290" t="s">
        <v>744</v>
      </c>
      <c r="S84" s="295"/>
      <c r="T84" s="297"/>
      <c r="U84" s="298" t="s">
        <v>745</v>
      </c>
      <c r="V84" s="297"/>
      <c r="W84" s="299" t="s">
        <v>750</v>
      </c>
      <c r="X84" s="300"/>
      <c r="Y84" s="301"/>
      <c r="AA84" s="254" t="n">
        <f aca="false">IF(E84&gt;G84,IF(G84&lt;&gt;"",1))</f>
        <v>0</v>
      </c>
      <c r="AB84" s="254" t="n">
        <f aca="false">IF(E84=G84,IF(G84&lt;&gt;"",1))</f>
        <v>0</v>
      </c>
      <c r="AC84" s="254" t="n">
        <f aca="false">IF(E84&lt;G84,IF(E84&lt;&gt;"",1))</f>
        <v>0</v>
      </c>
    </row>
    <row r="85" customFormat="false" ht="18" hidden="false" customHeight="true" outlineLevel="0" collapsed="false">
      <c r="A85" s="286" t="n">
        <f aca="false">A84+1</f>
        <v>79</v>
      </c>
      <c r="B85" s="287" t="str">
        <f aca="false">IF(AA85=1,"won",IF(AB85=1,"tied",IF(AC85=1,"lost","")))</f>
        <v/>
      </c>
      <c r="C85" s="287"/>
      <c r="D85" s="288"/>
      <c r="E85" s="289"/>
      <c r="F85" s="290" t="s">
        <v>744</v>
      </c>
      <c r="G85" s="291"/>
      <c r="H85" s="292" t="n">
        <f aca="false">K85+N85+Q85</f>
        <v>0</v>
      </c>
      <c r="I85" s="290" t="s">
        <v>744</v>
      </c>
      <c r="J85" s="293" t="n">
        <f aca="false">M85+P85+S85</f>
        <v>0</v>
      </c>
      <c r="K85" s="294"/>
      <c r="L85" s="290" t="s">
        <v>744</v>
      </c>
      <c r="M85" s="295"/>
      <c r="N85" s="296"/>
      <c r="O85" s="290" t="s">
        <v>744</v>
      </c>
      <c r="P85" s="295"/>
      <c r="Q85" s="296"/>
      <c r="R85" s="290" t="s">
        <v>744</v>
      </c>
      <c r="S85" s="295"/>
      <c r="T85" s="297"/>
      <c r="U85" s="298" t="s">
        <v>745</v>
      </c>
      <c r="V85" s="297"/>
      <c r="W85" s="299" t="s">
        <v>750</v>
      </c>
      <c r="X85" s="300"/>
      <c r="Y85" s="301"/>
      <c r="AA85" s="254" t="n">
        <f aca="false">IF(E85&gt;G85,IF(G85&lt;&gt;"",1))</f>
        <v>0</v>
      </c>
      <c r="AB85" s="254" t="n">
        <f aca="false">IF(E85=G85,IF(G85&lt;&gt;"",1))</f>
        <v>0</v>
      </c>
      <c r="AC85" s="254" t="n">
        <f aca="false">IF(E85&lt;G85,IF(E85&lt;&gt;"",1))</f>
        <v>0</v>
      </c>
    </row>
    <row r="86" customFormat="false" ht="18" hidden="false" customHeight="true" outlineLevel="0" collapsed="false">
      <c r="A86" s="286" t="n">
        <f aca="false">A85+1</f>
        <v>80</v>
      </c>
      <c r="B86" s="287" t="str">
        <f aca="false">IF(AA86=1,"won",IF(AB86=1,"tied",IF(AC86=1,"lost","")))</f>
        <v/>
      </c>
      <c r="C86" s="287"/>
      <c r="D86" s="288"/>
      <c r="E86" s="289"/>
      <c r="F86" s="290" t="s">
        <v>744</v>
      </c>
      <c r="G86" s="291"/>
      <c r="H86" s="292" t="n">
        <f aca="false">K86+N86+Q86</f>
        <v>0</v>
      </c>
      <c r="I86" s="290" t="s">
        <v>744</v>
      </c>
      <c r="J86" s="293" t="n">
        <f aca="false">M86+P86+S86</f>
        <v>0</v>
      </c>
      <c r="K86" s="294"/>
      <c r="L86" s="290" t="s">
        <v>744</v>
      </c>
      <c r="M86" s="295"/>
      <c r="N86" s="296"/>
      <c r="O86" s="290" t="s">
        <v>744</v>
      </c>
      <c r="P86" s="295"/>
      <c r="Q86" s="296"/>
      <c r="R86" s="290" t="s">
        <v>744</v>
      </c>
      <c r="S86" s="295"/>
      <c r="T86" s="297"/>
      <c r="U86" s="298" t="s">
        <v>745</v>
      </c>
      <c r="V86" s="297"/>
      <c r="W86" s="299" t="s">
        <v>750</v>
      </c>
      <c r="X86" s="300"/>
      <c r="Y86" s="301"/>
      <c r="AA86" s="254" t="n">
        <f aca="false">IF(E86&gt;G86,IF(G86&lt;&gt;"",1))</f>
        <v>0</v>
      </c>
      <c r="AB86" s="254" t="n">
        <f aca="false">IF(E86=G86,IF(G86&lt;&gt;"",1))</f>
        <v>0</v>
      </c>
      <c r="AC86" s="254" t="n">
        <f aca="false">IF(E86&lt;G86,IF(E86&lt;&gt;"",1))</f>
        <v>0</v>
      </c>
    </row>
    <row r="87" customFormat="false" ht="18" hidden="false" customHeight="true" outlineLevel="0" collapsed="false">
      <c r="A87" s="286" t="n">
        <f aca="false">A86+1</f>
        <v>81</v>
      </c>
      <c r="B87" s="287" t="str">
        <f aca="false">IF(AA87=1,"won",IF(AB87=1,"tied",IF(AC87=1,"lost","")))</f>
        <v/>
      </c>
      <c r="C87" s="287"/>
      <c r="D87" s="288"/>
      <c r="E87" s="289"/>
      <c r="F87" s="290" t="s">
        <v>744</v>
      </c>
      <c r="G87" s="291"/>
      <c r="H87" s="292" t="n">
        <f aca="false">K87+N87+Q87</f>
        <v>0</v>
      </c>
      <c r="I87" s="290" t="s">
        <v>744</v>
      </c>
      <c r="J87" s="293" t="n">
        <f aca="false">M87+P87+S87</f>
        <v>0</v>
      </c>
      <c r="K87" s="294"/>
      <c r="L87" s="290" t="s">
        <v>744</v>
      </c>
      <c r="M87" s="295"/>
      <c r="N87" s="296"/>
      <c r="O87" s="290" t="s">
        <v>744</v>
      </c>
      <c r="P87" s="295"/>
      <c r="Q87" s="296"/>
      <c r="R87" s="290" t="s">
        <v>744</v>
      </c>
      <c r="S87" s="295"/>
      <c r="T87" s="297"/>
      <c r="U87" s="298" t="s">
        <v>745</v>
      </c>
      <c r="V87" s="297"/>
      <c r="W87" s="299" t="s">
        <v>750</v>
      </c>
      <c r="X87" s="300"/>
      <c r="Y87" s="301"/>
      <c r="AA87" s="254" t="n">
        <f aca="false">IF(E87&gt;G87,IF(G87&lt;&gt;"",1))</f>
        <v>0</v>
      </c>
      <c r="AB87" s="254" t="n">
        <f aca="false">IF(E87=G87,IF(G87&lt;&gt;"",1))</f>
        <v>0</v>
      </c>
      <c r="AC87" s="254" t="n">
        <f aca="false">IF(E87&lt;G87,IF(E87&lt;&gt;"",1))</f>
        <v>0</v>
      </c>
    </row>
    <row r="88" customFormat="false" ht="18" hidden="false" customHeight="true" outlineLevel="0" collapsed="false">
      <c r="A88" s="286" t="n">
        <f aca="false">A87+1</f>
        <v>82</v>
      </c>
      <c r="B88" s="287" t="str">
        <f aca="false">IF(AA88=1,"won",IF(AB88=1,"tied",IF(AC88=1,"lost","")))</f>
        <v/>
      </c>
      <c r="C88" s="287"/>
      <c r="D88" s="288"/>
      <c r="E88" s="289"/>
      <c r="F88" s="290" t="s">
        <v>744</v>
      </c>
      <c r="G88" s="291"/>
      <c r="H88" s="292" t="n">
        <f aca="false">K88+N88+Q88</f>
        <v>0</v>
      </c>
      <c r="I88" s="290" t="s">
        <v>744</v>
      </c>
      <c r="J88" s="293" t="n">
        <f aca="false">M88+P88+S88</f>
        <v>0</v>
      </c>
      <c r="K88" s="294"/>
      <c r="L88" s="290" t="s">
        <v>744</v>
      </c>
      <c r="M88" s="295"/>
      <c r="N88" s="296"/>
      <c r="O88" s="290" t="s">
        <v>744</v>
      </c>
      <c r="P88" s="295"/>
      <c r="Q88" s="296"/>
      <c r="R88" s="290" t="s">
        <v>744</v>
      </c>
      <c r="S88" s="295"/>
      <c r="T88" s="297"/>
      <c r="U88" s="298" t="s">
        <v>745</v>
      </c>
      <c r="V88" s="297"/>
      <c r="W88" s="299" t="s">
        <v>750</v>
      </c>
      <c r="X88" s="300"/>
      <c r="Y88" s="301"/>
      <c r="AA88" s="254" t="n">
        <f aca="false">IF(E88&gt;G88,IF(G88&lt;&gt;"",1))</f>
        <v>0</v>
      </c>
      <c r="AB88" s="254" t="n">
        <f aca="false">IF(E88=G88,IF(G88&lt;&gt;"",1))</f>
        <v>0</v>
      </c>
      <c r="AC88" s="254" t="n">
        <f aca="false">IF(E88&lt;G88,IF(E88&lt;&gt;"",1))</f>
        <v>0</v>
      </c>
    </row>
    <row r="89" customFormat="false" ht="18" hidden="false" customHeight="true" outlineLevel="0" collapsed="false">
      <c r="A89" s="286" t="n">
        <f aca="false">A88+1</f>
        <v>83</v>
      </c>
      <c r="B89" s="287" t="str">
        <f aca="false">IF(AA89=1,"won",IF(AB89=1,"tied",IF(AC89=1,"lost","")))</f>
        <v/>
      </c>
      <c r="C89" s="287"/>
      <c r="D89" s="288"/>
      <c r="E89" s="289"/>
      <c r="F89" s="290" t="s">
        <v>744</v>
      </c>
      <c r="G89" s="291"/>
      <c r="H89" s="292" t="n">
        <f aca="false">K89+N89+Q89</f>
        <v>0</v>
      </c>
      <c r="I89" s="290" t="s">
        <v>744</v>
      </c>
      <c r="J89" s="293" t="n">
        <f aca="false">M89+P89+S89</f>
        <v>0</v>
      </c>
      <c r="K89" s="294"/>
      <c r="L89" s="290" t="s">
        <v>744</v>
      </c>
      <c r="M89" s="295"/>
      <c r="N89" s="296"/>
      <c r="O89" s="290" t="s">
        <v>744</v>
      </c>
      <c r="P89" s="295"/>
      <c r="Q89" s="296"/>
      <c r="R89" s="290" t="s">
        <v>744</v>
      </c>
      <c r="S89" s="295"/>
      <c r="T89" s="297"/>
      <c r="U89" s="298" t="s">
        <v>745</v>
      </c>
      <c r="V89" s="297"/>
      <c r="W89" s="299" t="s">
        <v>750</v>
      </c>
      <c r="X89" s="300"/>
      <c r="Y89" s="301"/>
      <c r="AA89" s="254" t="n">
        <f aca="false">IF(E89&gt;G89,IF(G89&lt;&gt;"",1))</f>
        <v>0</v>
      </c>
      <c r="AB89" s="254" t="n">
        <f aca="false">IF(E89=G89,IF(G89&lt;&gt;"",1))</f>
        <v>0</v>
      </c>
      <c r="AC89" s="254" t="n">
        <f aca="false">IF(E89&lt;G89,IF(E89&lt;&gt;"",1))</f>
        <v>0</v>
      </c>
    </row>
    <row r="90" customFormat="false" ht="18" hidden="false" customHeight="true" outlineLevel="0" collapsed="false">
      <c r="A90" s="286" t="n">
        <f aca="false">A89+1</f>
        <v>84</v>
      </c>
      <c r="B90" s="287" t="str">
        <f aca="false">IF(AA90=1,"won",IF(AB90=1,"tied",IF(AC90=1,"lost","")))</f>
        <v/>
      </c>
      <c r="C90" s="287"/>
      <c r="D90" s="288"/>
      <c r="E90" s="289"/>
      <c r="F90" s="290" t="s">
        <v>744</v>
      </c>
      <c r="G90" s="291"/>
      <c r="H90" s="292" t="n">
        <f aca="false">K90+N90+Q90</f>
        <v>0</v>
      </c>
      <c r="I90" s="290" t="s">
        <v>744</v>
      </c>
      <c r="J90" s="293" t="n">
        <f aca="false">M90+P90+S90</f>
        <v>0</v>
      </c>
      <c r="K90" s="294"/>
      <c r="L90" s="290" t="s">
        <v>744</v>
      </c>
      <c r="M90" s="295"/>
      <c r="N90" s="296"/>
      <c r="O90" s="290" t="s">
        <v>744</v>
      </c>
      <c r="P90" s="295"/>
      <c r="Q90" s="296"/>
      <c r="R90" s="290" t="s">
        <v>744</v>
      </c>
      <c r="S90" s="295"/>
      <c r="T90" s="297"/>
      <c r="U90" s="298" t="s">
        <v>745</v>
      </c>
      <c r="V90" s="297"/>
      <c r="W90" s="299" t="s">
        <v>750</v>
      </c>
      <c r="X90" s="300"/>
      <c r="Y90" s="301"/>
      <c r="AA90" s="254" t="n">
        <f aca="false">IF(E90&gt;G90,IF(G90&lt;&gt;"",1))</f>
        <v>0</v>
      </c>
      <c r="AB90" s="254" t="n">
        <f aca="false">IF(E90=G90,IF(G90&lt;&gt;"",1))</f>
        <v>0</v>
      </c>
      <c r="AC90" s="254" t="n">
        <f aca="false">IF(E90&lt;G90,IF(E90&lt;&gt;"",1))</f>
        <v>0</v>
      </c>
    </row>
    <row r="91" customFormat="false" ht="18" hidden="false" customHeight="true" outlineLevel="0" collapsed="false">
      <c r="A91" s="286" t="n">
        <f aca="false">A90+1</f>
        <v>85</v>
      </c>
      <c r="B91" s="287" t="str">
        <f aca="false">IF(AA91=1,"won",IF(AB91=1,"tied",IF(AC91=1,"lost","")))</f>
        <v/>
      </c>
      <c r="C91" s="287"/>
      <c r="D91" s="288"/>
      <c r="E91" s="289"/>
      <c r="F91" s="290" t="s">
        <v>744</v>
      </c>
      <c r="G91" s="291"/>
      <c r="H91" s="292" t="n">
        <f aca="false">K91+N91+Q91</f>
        <v>0</v>
      </c>
      <c r="I91" s="290" t="s">
        <v>744</v>
      </c>
      <c r="J91" s="293" t="n">
        <f aca="false">M91+P91+S91</f>
        <v>0</v>
      </c>
      <c r="K91" s="294"/>
      <c r="L91" s="290" t="s">
        <v>744</v>
      </c>
      <c r="M91" s="295"/>
      <c r="N91" s="296"/>
      <c r="O91" s="290" t="s">
        <v>744</v>
      </c>
      <c r="P91" s="295"/>
      <c r="Q91" s="296"/>
      <c r="R91" s="290" t="s">
        <v>744</v>
      </c>
      <c r="S91" s="295"/>
      <c r="T91" s="297"/>
      <c r="U91" s="298" t="s">
        <v>745</v>
      </c>
      <c r="V91" s="297"/>
      <c r="W91" s="299" t="s">
        <v>750</v>
      </c>
      <c r="X91" s="300"/>
      <c r="Y91" s="301"/>
      <c r="AA91" s="254" t="n">
        <f aca="false">IF(E91&gt;G91,IF(G91&lt;&gt;"",1))</f>
        <v>0</v>
      </c>
      <c r="AB91" s="254" t="n">
        <f aca="false">IF(E91=G91,IF(G91&lt;&gt;"",1))</f>
        <v>0</v>
      </c>
      <c r="AC91" s="254" t="n">
        <f aca="false">IF(E91&lt;G91,IF(E91&lt;&gt;"",1))</f>
        <v>0</v>
      </c>
    </row>
    <row r="92" customFormat="false" ht="18" hidden="false" customHeight="true" outlineLevel="0" collapsed="false">
      <c r="A92" s="286" t="n">
        <f aca="false">A91+1</f>
        <v>86</v>
      </c>
      <c r="B92" s="287" t="str">
        <f aca="false">IF(AA92=1,"won",IF(AB92=1,"tied",IF(AC92=1,"lost","")))</f>
        <v/>
      </c>
      <c r="C92" s="287"/>
      <c r="D92" s="288"/>
      <c r="E92" s="289"/>
      <c r="F92" s="290" t="s">
        <v>744</v>
      </c>
      <c r="G92" s="291"/>
      <c r="H92" s="292" t="n">
        <f aca="false">K92+N92+Q92</f>
        <v>0</v>
      </c>
      <c r="I92" s="290" t="s">
        <v>744</v>
      </c>
      <c r="J92" s="293" t="n">
        <f aca="false">M92+P92+S92</f>
        <v>0</v>
      </c>
      <c r="K92" s="294"/>
      <c r="L92" s="290" t="s">
        <v>744</v>
      </c>
      <c r="M92" s="295"/>
      <c r="N92" s="296"/>
      <c r="O92" s="290" t="s">
        <v>744</v>
      </c>
      <c r="P92" s="295"/>
      <c r="Q92" s="296"/>
      <c r="R92" s="290" t="s">
        <v>744</v>
      </c>
      <c r="S92" s="295"/>
      <c r="T92" s="297"/>
      <c r="U92" s="298" t="s">
        <v>745</v>
      </c>
      <c r="V92" s="297"/>
      <c r="W92" s="299" t="s">
        <v>750</v>
      </c>
      <c r="X92" s="300"/>
      <c r="Y92" s="301"/>
      <c r="AA92" s="254" t="n">
        <f aca="false">IF(E92&gt;G92,IF(G92&lt;&gt;"",1))</f>
        <v>0</v>
      </c>
      <c r="AB92" s="254" t="n">
        <f aca="false">IF(E92=G92,IF(G92&lt;&gt;"",1))</f>
        <v>0</v>
      </c>
      <c r="AC92" s="254" t="n">
        <f aca="false">IF(E92&lt;G92,IF(E92&lt;&gt;"",1))</f>
        <v>0</v>
      </c>
    </row>
    <row r="93" customFormat="false" ht="18" hidden="false" customHeight="true" outlineLevel="0" collapsed="false">
      <c r="A93" s="286" t="n">
        <f aca="false">A92+1</f>
        <v>87</v>
      </c>
      <c r="B93" s="287" t="str">
        <f aca="false">IF(AA93=1,"won",IF(AB93=1,"tied",IF(AC93=1,"lost","")))</f>
        <v/>
      </c>
      <c r="C93" s="287"/>
      <c r="D93" s="288"/>
      <c r="E93" s="289"/>
      <c r="F93" s="290" t="s">
        <v>744</v>
      </c>
      <c r="G93" s="291"/>
      <c r="H93" s="292" t="n">
        <f aca="false">K93+N93+Q93</f>
        <v>0</v>
      </c>
      <c r="I93" s="290" t="s">
        <v>744</v>
      </c>
      <c r="J93" s="293" t="n">
        <f aca="false">M93+P93+S93</f>
        <v>0</v>
      </c>
      <c r="K93" s="294"/>
      <c r="L93" s="290" t="s">
        <v>744</v>
      </c>
      <c r="M93" s="295"/>
      <c r="N93" s="296"/>
      <c r="O93" s="290" t="s">
        <v>744</v>
      </c>
      <c r="P93" s="295"/>
      <c r="Q93" s="296"/>
      <c r="R93" s="290" t="s">
        <v>744</v>
      </c>
      <c r="S93" s="295"/>
      <c r="T93" s="297"/>
      <c r="U93" s="298" t="s">
        <v>745</v>
      </c>
      <c r="V93" s="297"/>
      <c r="W93" s="299" t="s">
        <v>750</v>
      </c>
      <c r="X93" s="300"/>
      <c r="Y93" s="301"/>
      <c r="AA93" s="254" t="n">
        <f aca="false">IF(E93&gt;G93,IF(G93&lt;&gt;"",1))</f>
        <v>0</v>
      </c>
      <c r="AB93" s="254" t="n">
        <f aca="false">IF(E93=G93,IF(G93&lt;&gt;"",1))</f>
        <v>0</v>
      </c>
      <c r="AC93" s="254" t="n">
        <f aca="false">IF(E93&lt;G93,IF(E93&lt;&gt;"",1))</f>
        <v>0</v>
      </c>
    </row>
    <row r="94" customFormat="false" ht="18" hidden="false" customHeight="true" outlineLevel="0" collapsed="false">
      <c r="A94" s="286" t="n">
        <f aca="false">A93+1</f>
        <v>88</v>
      </c>
      <c r="B94" s="287" t="str">
        <f aca="false">IF(AA94=1,"won",IF(AB94=1,"tied",IF(AC94=1,"lost","")))</f>
        <v/>
      </c>
      <c r="C94" s="287"/>
      <c r="D94" s="288"/>
      <c r="E94" s="289"/>
      <c r="F94" s="290" t="s">
        <v>744</v>
      </c>
      <c r="G94" s="291"/>
      <c r="H94" s="292" t="n">
        <f aca="false">K94+N94+Q94</f>
        <v>0</v>
      </c>
      <c r="I94" s="290" t="s">
        <v>744</v>
      </c>
      <c r="J94" s="293" t="n">
        <f aca="false">M94+P94+S94</f>
        <v>0</v>
      </c>
      <c r="K94" s="294"/>
      <c r="L94" s="290" t="s">
        <v>744</v>
      </c>
      <c r="M94" s="295"/>
      <c r="N94" s="296"/>
      <c r="O94" s="290" t="s">
        <v>744</v>
      </c>
      <c r="P94" s="295"/>
      <c r="Q94" s="296"/>
      <c r="R94" s="290" t="s">
        <v>744</v>
      </c>
      <c r="S94" s="295"/>
      <c r="T94" s="297"/>
      <c r="U94" s="298" t="s">
        <v>745</v>
      </c>
      <c r="V94" s="297"/>
      <c r="W94" s="299" t="s">
        <v>750</v>
      </c>
      <c r="X94" s="300"/>
      <c r="Y94" s="301"/>
      <c r="AA94" s="254" t="n">
        <f aca="false">IF(E94&gt;G94,IF(G94&lt;&gt;"",1))</f>
        <v>0</v>
      </c>
      <c r="AB94" s="254" t="n">
        <f aca="false">IF(E94=G94,IF(G94&lt;&gt;"",1))</f>
        <v>0</v>
      </c>
      <c r="AC94" s="254" t="n">
        <f aca="false">IF(E94&lt;G94,IF(E94&lt;&gt;"",1))</f>
        <v>0</v>
      </c>
    </row>
    <row r="95" customFormat="false" ht="18" hidden="false" customHeight="true" outlineLevel="0" collapsed="false">
      <c r="A95" s="286" t="n">
        <f aca="false">A94+1</f>
        <v>89</v>
      </c>
      <c r="B95" s="287" t="str">
        <f aca="false">IF(AA95=1,"won",IF(AB95=1,"tied",IF(AC95=1,"lost","")))</f>
        <v/>
      </c>
      <c r="C95" s="287"/>
      <c r="D95" s="288"/>
      <c r="E95" s="289"/>
      <c r="F95" s="290" t="s">
        <v>744</v>
      </c>
      <c r="G95" s="291"/>
      <c r="H95" s="292" t="n">
        <f aca="false">K95+N95+Q95</f>
        <v>0</v>
      </c>
      <c r="I95" s="290" t="s">
        <v>744</v>
      </c>
      <c r="J95" s="293" t="n">
        <f aca="false">M95+P95+S95</f>
        <v>0</v>
      </c>
      <c r="K95" s="294"/>
      <c r="L95" s="290" t="s">
        <v>744</v>
      </c>
      <c r="M95" s="295"/>
      <c r="N95" s="296"/>
      <c r="O95" s="290" t="s">
        <v>744</v>
      </c>
      <c r="P95" s="295"/>
      <c r="Q95" s="296"/>
      <c r="R95" s="290" t="s">
        <v>744</v>
      </c>
      <c r="S95" s="295"/>
      <c r="T95" s="297"/>
      <c r="U95" s="298" t="s">
        <v>745</v>
      </c>
      <c r="V95" s="297"/>
      <c r="W95" s="299" t="s">
        <v>750</v>
      </c>
      <c r="X95" s="300"/>
      <c r="Y95" s="301"/>
      <c r="AA95" s="254" t="n">
        <f aca="false">IF(E95&gt;G95,IF(G95&lt;&gt;"",1))</f>
        <v>0</v>
      </c>
      <c r="AB95" s="254" t="n">
        <f aca="false">IF(E95=G95,IF(G95&lt;&gt;"",1))</f>
        <v>0</v>
      </c>
      <c r="AC95" s="254" t="n">
        <f aca="false">IF(E95&lt;G95,IF(E95&lt;&gt;"",1))</f>
        <v>0</v>
      </c>
    </row>
    <row r="96" customFormat="false" ht="18" hidden="false" customHeight="true" outlineLevel="0" collapsed="false">
      <c r="A96" s="286" t="n">
        <f aca="false">A95+1</f>
        <v>90</v>
      </c>
      <c r="B96" s="287" t="str">
        <f aca="false">IF(AA96=1,"won",IF(AB96=1,"tied",IF(AC96=1,"lost","")))</f>
        <v/>
      </c>
      <c r="C96" s="287"/>
      <c r="D96" s="288"/>
      <c r="E96" s="289"/>
      <c r="F96" s="290" t="s">
        <v>744</v>
      </c>
      <c r="G96" s="291"/>
      <c r="H96" s="292" t="n">
        <f aca="false">K96+N96+Q96</f>
        <v>0</v>
      </c>
      <c r="I96" s="290" t="s">
        <v>744</v>
      </c>
      <c r="J96" s="293" t="n">
        <f aca="false">M96+P96+S96</f>
        <v>0</v>
      </c>
      <c r="K96" s="294"/>
      <c r="L96" s="290" t="s">
        <v>744</v>
      </c>
      <c r="M96" s="295"/>
      <c r="N96" s="296"/>
      <c r="O96" s="290" t="s">
        <v>744</v>
      </c>
      <c r="P96" s="295"/>
      <c r="Q96" s="296"/>
      <c r="R96" s="290" t="s">
        <v>744</v>
      </c>
      <c r="S96" s="295"/>
      <c r="T96" s="297"/>
      <c r="U96" s="298" t="s">
        <v>745</v>
      </c>
      <c r="V96" s="297"/>
      <c r="W96" s="299" t="s">
        <v>750</v>
      </c>
      <c r="X96" s="300"/>
      <c r="Y96" s="301"/>
      <c r="AA96" s="254" t="n">
        <f aca="false">IF(E96&gt;G96,IF(G96&lt;&gt;"",1))</f>
        <v>0</v>
      </c>
      <c r="AB96" s="254" t="n">
        <f aca="false">IF(E96=G96,IF(G96&lt;&gt;"",1))</f>
        <v>0</v>
      </c>
      <c r="AC96" s="254" t="n">
        <f aca="false">IF(E96&lt;G96,IF(E96&lt;&gt;"",1))</f>
        <v>0</v>
      </c>
    </row>
    <row r="97" customFormat="false" ht="18" hidden="false" customHeight="true" outlineLevel="0" collapsed="false">
      <c r="A97" s="286" t="n">
        <f aca="false">A96+1</f>
        <v>91</v>
      </c>
      <c r="B97" s="287" t="str">
        <f aca="false">IF(AA97=1,"won",IF(AB97=1,"tied",IF(AC97=1,"lost","")))</f>
        <v/>
      </c>
      <c r="C97" s="287"/>
      <c r="D97" s="288"/>
      <c r="E97" s="289"/>
      <c r="F97" s="290" t="s">
        <v>744</v>
      </c>
      <c r="G97" s="291"/>
      <c r="H97" s="292" t="n">
        <f aca="false">K97+N97+Q97</f>
        <v>0</v>
      </c>
      <c r="I97" s="290" t="s">
        <v>744</v>
      </c>
      <c r="J97" s="293" t="n">
        <f aca="false">M97+P97+S97</f>
        <v>0</v>
      </c>
      <c r="K97" s="294"/>
      <c r="L97" s="290" t="s">
        <v>744</v>
      </c>
      <c r="M97" s="295"/>
      <c r="N97" s="296"/>
      <c r="O97" s="290" t="s">
        <v>744</v>
      </c>
      <c r="P97" s="295"/>
      <c r="Q97" s="296"/>
      <c r="R97" s="290" t="s">
        <v>744</v>
      </c>
      <c r="S97" s="295"/>
      <c r="T97" s="297"/>
      <c r="U97" s="298" t="s">
        <v>745</v>
      </c>
      <c r="V97" s="297"/>
      <c r="W97" s="299" t="s">
        <v>750</v>
      </c>
      <c r="X97" s="300"/>
      <c r="Y97" s="301"/>
      <c r="AA97" s="254" t="n">
        <f aca="false">IF(E97&gt;G97,IF(G97&lt;&gt;"",1))</f>
        <v>0</v>
      </c>
      <c r="AB97" s="254" t="n">
        <f aca="false">IF(E97=G97,IF(G97&lt;&gt;"",1))</f>
        <v>0</v>
      </c>
      <c r="AC97" s="254" t="n">
        <f aca="false">IF(E97&lt;G97,IF(E97&lt;&gt;"",1))</f>
        <v>0</v>
      </c>
    </row>
    <row r="98" customFormat="false" ht="18" hidden="false" customHeight="true" outlineLevel="0" collapsed="false">
      <c r="A98" s="286" t="n">
        <f aca="false">A97+1</f>
        <v>92</v>
      </c>
      <c r="B98" s="287" t="str">
        <f aca="false">IF(AA98=1,"won",IF(AB98=1,"tied",IF(AC98=1,"lost","")))</f>
        <v/>
      </c>
      <c r="C98" s="287"/>
      <c r="D98" s="288"/>
      <c r="E98" s="289"/>
      <c r="F98" s="290" t="s">
        <v>744</v>
      </c>
      <c r="G98" s="291"/>
      <c r="H98" s="292" t="n">
        <f aca="false">K98+N98+Q98</f>
        <v>0</v>
      </c>
      <c r="I98" s="290" t="s">
        <v>744</v>
      </c>
      <c r="J98" s="293" t="n">
        <f aca="false">M98+P98+S98</f>
        <v>0</v>
      </c>
      <c r="K98" s="294"/>
      <c r="L98" s="290" t="s">
        <v>744</v>
      </c>
      <c r="M98" s="295"/>
      <c r="N98" s="296"/>
      <c r="O98" s="290" t="s">
        <v>744</v>
      </c>
      <c r="P98" s="295"/>
      <c r="Q98" s="296"/>
      <c r="R98" s="290" t="s">
        <v>744</v>
      </c>
      <c r="S98" s="295"/>
      <c r="T98" s="297"/>
      <c r="U98" s="298" t="s">
        <v>745</v>
      </c>
      <c r="V98" s="297"/>
      <c r="W98" s="299" t="s">
        <v>750</v>
      </c>
      <c r="X98" s="300"/>
      <c r="Y98" s="301"/>
      <c r="AA98" s="254" t="n">
        <f aca="false">IF(E98&gt;G98,IF(G98&lt;&gt;"",1))</f>
        <v>0</v>
      </c>
      <c r="AB98" s="254" t="n">
        <f aca="false">IF(E98=G98,IF(G98&lt;&gt;"",1))</f>
        <v>0</v>
      </c>
      <c r="AC98" s="254" t="n">
        <f aca="false">IF(E98&lt;G98,IF(E98&lt;&gt;"",1))</f>
        <v>0</v>
      </c>
    </row>
    <row r="99" customFormat="false" ht="18" hidden="false" customHeight="true" outlineLevel="0" collapsed="false">
      <c r="A99" s="286" t="n">
        <f aca="false">A98+1</f>
        <v>93</v>
      </c>
      <c r="B99" s="287" t="str">
        <f aca="false">IF(AA99=1,"won",IF(AB99=1,"tied",IF(AC99=1,"lost","")))</f>
        <v/>
      </c>
      <c r="C99" s="287"/>
      <c r="D99" s="288"/>
      <c r="E99" s="289"/>
      <c r="F99" s="290" t="s">
        <v>744</v>
      </c>
      <c r="G99" s="291"/>
      <c r="H99" s="292" t="n">
        <f aca="false">K99+N99+Q99</f>
        <v>0</v>
      </c>
      <c r="I99" s="290" t="s">
        <v>744</v>
      </c>
      <c r="J99" s="293" t="n">
        <f aca="false">M99+P99+S99</f>
        <v>0</v>
      </c>
      <c r="K99" s="294"/>
      <c r="L99" s="290" t="s">
        <v>744</v>
      </c>
      <c r="M99" s="295"/>
      <c r="N99" s="296"/>
      <c r="O99" s="290" t="s">
        <v>744</v>
      </c>
      <c r="P99" s="295"/>
      <c r="Q99" s="296"/>
      <c r="R99" s="290" t="s">
        <v>744</v>
      </c>
      <c r="S99" s="295"/>
      <c r="T99" s="297"/>
      <c r="U99" s="298" t="s">
        <v>745</v>
      </c>
      <c r="V99" s="297"/>
      <c r="W99" s="299" t="s">
        <v>750</v>
      </c>
      <c r="X99" s="300"/>
      <c r="Y99" s="301"/>
      <c r="AA99" s="254" t="n">
        <f aca="false">IF(E99&gt;G99,IF(G99&lt;&gt;"",1))</f>
        <v>0</v>
      </c>
      <c r="AB99" s="254" t="n">
        <f aca="false">IF(E99=G99,IF(G99&lt;&gt;"",1))</f>
        <v>0</v>
      </c>
      <c r="AC99" s="254" t="n">
        <f aca="false">IF(E99&lt;G99,IF(E99&lt;&gt;"",1))</f>
        <v>0</v>
      </c>
    </row>
    <row r="100" customFormat="false" ht="18" hidden="false" customHeight="true" outlineLevel="0" collapsed="false">
      <c r="A100" s="286" t="n">
        <f aca="false">A99+1</f>
        <v>94</v>
      </c>
      <c r="B100" s="287" t="str">
        <f aca="false">IF(AA100=1,"won",IF(AB100=1,"tied",IF(AC100=1,"lost","")))</f>
        <v/>
      </c>
      <c r="C100" s="287"/>
      <c r="D100" s="288"/>
      <c r="E100" s="289"/>
      <c r="F100" s="290" t="s">
        <v>744</v>
      </c>
      <c r="G100" s="291"/>
      <c r="H100" s="292" t="n">
        <f aca="false">K100+N100+Q100</f>
        <v>0</v>
      </c>
      <c r="I100" s="290" t="s">
        <v>744</v>
      </c>
      <c r="J100" s="293" t="n">
        <f aca="false">M100+P100+S100</f>
        <v>0</v>
      </c>
      <c r="K100" s="294"/>
      <c r="L100" s="290" t="s">
        <v>744</v>
      </c>
      <c r="M100" s="295"/>
      <c r="N100" s="296"/>
      <c r="O100" s="290" t="s">
        <v>744</v>
      </c>
      <c r="P100" s="295"/>
      <c r="Q100" s="296"/>
      <c r="R100" s="290" t="s">
        <v>744</v>
      </c>
      <c r="S100" s="295"/>
      <c r="T100" s="297"/>
      <c r="U100" s="298" t="s">
        <v>745</v>
      </c>
      <c r="V100" s="297"/>
      <c r="W100" s="299" t="s">
        <v>750</v>
      </c>
      <c r="X100" s="300"/>
      <c r="Y100" s="301"/>
      <c r="AA100" s="254" t="n">
        <f aca="false">IF(E100&gt;G100,IF(G100&lt;&gt;"",1))</f>
        <v>0</v>
      </c>
      <c r="AB100" s="254" t="n">
        <f aca="false">IF(E100=G100,IF(G100&lt;&gt;"",1))</f>
        <v>0</v>
      </c>
      <c r="AC100" s="254" t="n">
        <f aca="false">IF(E100&lt;G100,IF(E100&lt;&gt;"",1))</f>
        <v>0</v>
      </c>
    </row>
    <row r="101" customFormat="false" ht="18" hidden="false" customHeight="true" outlineLevel="0" collapsed="false">
      <c r="A101" s="286" t="n">
        <f aca="false">A100+1</f>
        <v>95</v>
      </c>
      <c r="B101" s="287" t="str">
        <f aca="false">IF(AA101=1,"won",IF(AB101=1,"tied",IF(AC101=1,"lost","")))</f>
        <v/>
      </c>
      <c r="C101" s="287"/>
      <c r="D101" s="288"/>
      <c r="E101" s="289"/>
      <c r="F101" s="290" t="s">
        <v>744</v>
      </c>
      <c r="G101" s="291"/>
      <c r="H101" s="292" t="n">
        <f aca="false">K101+N101+Q101</f>
        <v>0</v>
      </c>
      <c r="I101" s="290" t="s">
        <v>744</v>
      </c>
      <c r="J101" s="293" t="n">
        <f aca="false">M101+P101+S101</f>
        <v>0</v>
      </c>
      <c r="K101" s="294"/>
      <c r="L101" s="290" t="s">
        <v>744</v>
      </c>
      <c r="M101" s="295"/>
      <c r="N101" s="296"/>
      <c r="O101" s="290" t="s">
        <v>744</v>
      </c>
      <c r="P101" s="295"/>
      <c r="Q101" s="296"/>
      <c r="R101" s="290" t="s">
        <v>744</v>
      </c>
      <c r="S101" s="295"/>
      <c r="T101" s="297"/>
      <c r="U101" s="298" t="s">
        <v>745</v>
      </c>
      <c r="V101" s="297"/>
      <c r="W101" s="299" t="s">
        <v>750</v>
      </c>
      <c r="X101" s="300"/>
      <c r="Y101" s="301"/>
      <c r="AA101" s="254" t="n">
        <f aca="false">IF(E101&gt;G101,IF(G101&lt;&gt;"",1))</f>
        <v>0</v>
      </c>
      <c r="AB101" s="254" t="n">
        <f aca="false">IF(E101=G101,IF(G101&lt;&gt;"",1))</f>
        <v>0</v>
      </c>
      <c r="AC101" s="254" t="n">
        <f aca="false">IF(E101&lt;G101,IF(E101&lt;&gt;"",1))</f>
        <v>0</v>
      </c>
    </row>
    <row r="102" customFormat="false" ht="18" hidden="false" customHeight="true" outlineLevel="0" collapsed="false">
      <c r="A102" s="286" t="n">
        <f aca="false">A101+1</f>
        <v>96</v>
      </c>
      <c r="B102" s="287" t="str">
        <f aca="false">IF(AA102=1,"won",IF(AB102=1,"tied",IF(AC102=1,"lost","")))</f>
        <v/>
      </c>
      <c r="C102" s="287"/>
      <c r="D102" s="288"/>
      <c r="E102" s="289"/>
      <c r="F102" s="290" t="s">
        <v>744</v>
      </c>
      <c r="G102" s="291"/>
      <c r="H102" s="292" t="n">
        <f aca="false">K102+N102+Q102</f>
        <v>0</v>
      </c>
      <c r="I102" s="290" t="s">
        <v>744</v>
      </c>
      <c r="J102" s="293" t="n">
        <f aca="false">M102+P102+S102</f>
        <v>0</v>
      </c>
      <c r="K102" s="294"/>
      <c r="L102" s="290" t="s">
        <v>744</v>
      </c>
      <c r="M102" s="295"/>
      <c r="N102" s="296"/>
      <c r="O102" s="290" t="s">
        <v>744</v>
      </c>
      <c r="P102" s="295"/>
      <c r="Q102" s="296"/>
      <c r="R102" s="290" t="s">
        <v>744</v>
      </c>
      <c r="S102" s="295"/>
      <c r="T102" s="297"/>
      <c r="U102" s="298" t="s">
        <v>745</v>
      </c>
      <c r="V102" s="297"/>
      <c r="W102" s="299" t="s">
        <v>750</v>
      </c>
      <c r="X102" s="300"/>
      <c r="Y102" s="301"/>
      <c r="AA102" s="254" t="n">
        <f aca="false">IF(E102&gt;G102,IF(G102&lt;&gt;"",1))</f>
        <v>0</v>
      </c>
      <c r="AB102" s="254" t="n">
        <f aca="false">IF(E102=G102,IF(G102&lt;&gt;"",1))</f>
        <v>0</v>
      </c>
      <c r="AC102" s="254" t="n">
        <f aca="false">IF(E102&lt;G102,IF(E102&lt;&gt;"",1))</f>
        <v>0</v>
      </c>
    </row>
    <row r="103" customFormat="false" ht="18" hidden="false" customHeight="true" outlineLevel="0" collapsed="false">
      <c r="A103" s="286" t="n">
        <f aca="false">A102+1</f>
        <v>97</v>
      </c>
      <c r="B103" s="287" t="str">
        <f aca="false">IF(AA103=1,"won",IF(AB103=1,"tied",IF(AC103=1,"lost","")))</f>
        <v/>
      </c>
      <c r="C103" s="287"/>
      <c r="D103" s="288"/>
      <c r="E103" s="289"/>
      <c r="F103" s="290" t="s">
        <v>744</v>
      </c>
      <c r="G103" s="291"/>
      <c r="H103" s="292" t="n">
        <f aca="false">K103+N103+Q103</f>
        <v>0</v>
      </c>
      <c r="I103" s="290" t="s">
        <v>744</v>
      </c>
      <c r="J103" s="293" t="n">
        <f aca="false">M103+P103+S103</f>
        <v>0</v>
      </c>
      <c r="K103" s="294"/>
      <c r="L103" s="290" t="s">
        <v>744</v>
      </c>
      <c r="M103" s="295"/>
      <c r="N103" s="296"/>
      <c r="O103" s="290" t="s">
        <v>744</v>
      </c>
      <c r="P103" s="295"/>
      <c r="Q103" s="296"/>
      <c r="R103" s="290" t="s">
        <v>744</v>
      </c>
      <c r="S103" s="295"/>
      <c r="T103" s="297"/>
      <c r="U103" s="298" t="s">
        <v>745</v>
      </c>
      <c r="V103" s="297"/>
      <c r="W103" s="299" t="s">
        <v>750</v>
      </c>
      <c r="X103" s="300"/>
      <c r="Y103" s="301"/>
      <c r="AA103" s="254" t="n">
        <f aca="false">IF(E103&gt;G103,IF(G103&lt;&gt;"",1))</f>
        <v>0</v>
      </c>
      <c r="AB103" s="254" t="n">
        <f aca="false">IF(E103=G103,IF(G103&lt;&gt;"",1))</f>
        <v>0</v>
      </c>
      <c r="AC103" s="254" t="n">
        <f aca="false">IF(E103&lt;G103,IF(E103&lt;&gt;"",1))</f>
        <v>0</v>
      </c>
    </row>
    <row r="104" customFormat="false" ht="18" hidden="false" customHeight="true" outlineLevel="0" collapsed="false">
      <c r="A104" s="286" t="n">
        <f aca="false">A103+1</f>
        <v>98</v>
      </c>
      <c r="B104" s="287" t="str">
        <f aca="false">IF(AA104=1,"won",IF(AB104=1,"tied",IF(AC104=1,"lost","")))</f>
        <v/>
      </c>
      <c r="C104" s="287"/>
      <c r="D104" s="288"/>
      <c r="E104" s="289"/>
      <c r="F104" s="290" t="s">
        <v>744</v>
      </c>
      <c r="G104" s="291"/>
      <c r="H104" s="292" t="n">
        <f aca="false">K104+N104+Q104</f>
        <v>0</v>
      </c>
      <c r="I104" s="290" t="s">
        <v>744</v>
      </c>
      <c r="J104" s="293" t="n">
        <f aca="false">M104+P104+S104</f>
        <v>0</v>
      </c>
      <c r="K104" s="294"/>
      <c r="L104" s="290" t="s">
        <v>744</v>
      </c>
      <c r="M104" s="295"/>
      <c r="N104" s="296"/>
      <c r="O104" s="290" t="s">
        <v>744</v>
      </c>
      <c r="P104" s="295"/>
      <c r="Q104" s="296"/>
      <c r="R104" s="290" t="s">
        <v>744</v>
      </c>
      <c r="S104" s="295"/>
      <c r="T104" s="297"/>
      <c r="U104" s="298" t="s">
        <v>745</v>
      </c>
      <c r="V104" s="297"/>
      <c r="W104" s="299" t="s">
        <v>750</v>
      </c>
      <c r="X104" s="300"/>
      <c r="Y104" s="301"/>
      <c r="AA104" s="254" t="n">
        <f aca="false">IF(E104&gt;G104,IF(G104&lt;&gt;"",1))</f>
        <v>0</v>
      </c>
      <c r="AB104" s="254" t="n">
        <f aca="false">IF(E104=G104,IF(G104&lt;&gt;"",1))</f>
        <v>0</v>
      </c>
      <c r="AC104" s="254" t="n">
        <f aca="false">IF(E104&lt;G104,IF(E104&lt;&gt;"",1))</f>
        <v>0</v>
      </c>
    </row>
    <row r="105" customFormat="false" ht="18" hidden="false" customHeight="true" outlineLevel="0" collapsed="false">
      <c r="A105" s="286" t="n">
        <f aca="false">A104+1</f>
        <v>99</v>
      </c>
      <c r="B105" s="287" t="str">
        <f aca="false">IF(AA105=1,"won",IF(AB105=1,"tied",IF(AC105=1,"lost","")))</f>
        <v/>
      </c>
      <c r="C105" s="287"/>
      <c r="D105" s="288"/>
      <c r="E105" s="289"/>
      <c r="F105" s="290" t="s">
        <v>744</v>
      </c>
      <c r="G105" s="291"/>
      <c r="H105" s="292" t="n">
        <f aca="false">K105+N105+Q105</f>
        <v>0</v>
      </c>
      <c r="I105" s="290" t="s">
        <v>744</v>
      </c>
      <c r="J105" s="293" t="n">
        <f aca="false">M105+P105+S105</f>
        <v>0</v>
      </c>
      <c r="K105" s="294"/>
      <c r="L105" s="290" t="s">
        <v>744</v>
      </c>
      <c r="M105" s="295"/>
      <c r="N105" s="296"/>
      <c r="O105" s="290" t="s">
        <v>744</v>
      </c>
      <c r="P105" s="295"/>
      <c r="Q105" s="296"/>
      <c r="R105" s="290" t="s">
        <v>744</v>
      </c>
      <c r="S105" s="295"/>
      <c r="T105" s="297"/>
      <c r="U105" s="298" t="s">
        <v>745</v>
      </c>
      <c r="V105" s="297"/>
      <c r="W105" s="299" t="s">
        <v>750</v>
      </c>
      <c r="X105" s="300"/>
      <c r="Y105" s="301"/>
      <c r="AA105" s="254" t="n">
        <f aca="false">IF(E105&gt;G105,IF(G105&lt;&gt;"",1))</f>
        <v>0</v>
      </c>
      <c r="AB105" s="254" t="n">
        <f aca="false">IF(E105=G105,IF(G105&lt;&gt;"",1))</f>
        <v>0</v>
      </c>
      <c r="AC105" s="254" t="n">
        <f aca="false">IF(E105&lt;G105,IF(E105&lt;&gt;"",1))</f>
        <v>0</v>
      </c>
    </row>
    <row r="106" customFormat="false" ht="18" hidden="false" customHeight="true" outlineLevel="0" collapsed="false">
      <c r="A106" s="286" t="n">
        <f aca="false">A105+1</f>
        <v>100</v>
      </c>
      <c r="B106" s="287" t="str">
        <f aca="false">IF(AA106=1,"won",IF(AB106=1,"tied",IF(AC106=1,"lost","")))</f>
        <v/>
      </c>
      <c r="C106" s="287"/>
      <c r="D106" s="288"/>
      <c r="E106" s="289"/>
      <c r="F106" s="290" t="s">
        <v>744</v>
      </c>
      <c r="G106" s="291"/>
      <c r="H106" s="292" t="n">
        <f aca="false">K106+N106+Q106</f>
        <v>0</v>
      </c>
      <c r="I106" s="290" t="s">
        <v>744</v>
      </c>
      <c r="J106" s="293" t="n">
        <f aca="false">M106+P106+S106</f>
        <v>0</v>
      </c>
      <c r="K106" s="294"/>
      <c r="L106" s="290" t="s">
        <v>744</v>
      </c>
      <c r="M106" s="295"/>
      <c r="N106" s="296"/>
      <c r="O106" s="290" t="s">
        <v>744</v>
      </c>
      <c r="P106" s="295"/>
      <c r="Q106" s="296"/>
      <c r="R106" s="290" t="s">
        <v>744</v>
      </c>
      <c r="S106" s="295"/>
      <c r="T106" s="297"/>
      <c r="U106" s="298" t="s">
        <v>745</v>
      </c>
      <c r="V106" s="297"/>
      <c r="W106" s="299" t="s">
        <v>750</v>
      </c>
      <c r="X106" s="300"/>
      <c r="Y106" s="301"/>
      <c r="AA106" s="254" t="n">
        <f aca="false">IF(E106&gt;G106,IF(G106&lt;&gt;"",1))</f>
        <v>0</v>
      </c>
      <c r="AB106" s="254" t="n">
        <f aca="false">IF(E106=G106,IF(G106&lt;&gt;"",1))</f>
        <v>0</v>
      </c>
      <c r="AC106" s="254" t="n">
        <f aca="false">IF(E106&lt;G106,IF(E106&lt;&gt;"",1))</f>
        <v>0</v>
      </c>
    </row>
    <row r="107" customFormat="false" ht="18" hidden="false" customHeight="true" outlineLevel="0" collapsed="false">
      <c r="A107" s="286" t="n">
        <f aca="false">A106+1</f>
        <v>101</v>
      </c>
      <c r="B107" s="287" t="str">
        <f aca="false">IF(AA107=1,"won",IF(AB107=1,"tied",IF(AC107=1,"lost","")))</f>
        <v/>
      </c>
      <c r="C107" s="287"/>
      <c r="D107" s="288"/>
      <c r="E107" s="289"/>
      <c r="F107" s="290" t="s">
        <v>744</v>
      </c>
      <c r="G107" s="291"/>
      <c r="H107" s="292" t="n">
        <f aca="false">K107+N107+Q107</f>
        <v>0</v>
      </c>
      <c r="I107" s="290" t="s">
        <v>744</v>
      </c>
      <c r="J107" s="293" t="n">
        <f aca="false">M107+P107+S107</f>
        <v>0</v>
      </c>
      <c r="K107" s="294"/>
      <c r="L107" s="290" t="s">
        <v>744</v>
      </c>
      <c r="M107" s="295"/>
      <c r="N107" s="296"/>
      <c r="O107" s="290" t="s">
        <v>744</v>
      </c>
      <c r="P107" s="295"/>
      <c r="Q107" s="296"/>
      <c r="R107" s="290" t="s">
        <v>744</v>
      </c>
      <c r="S107" s="295"/>
      <c r="T107" s="297"/>
      <c r="U107" s="298" t="s">
        <v>745</v>
      </c>
      <c r="V107" s="297"/>
      <c r="W107" s="299" t="s">
        <v>750</v>
      </c>
      <c r="X107" s="300"/>
      <c r="Y107" s="301"/>
      <c r="AA107" s="254" t="n">
        <f aca="false">IF(E107&gt;G107,IF(G107&lt;&gt;"",1))</f>
        <v>0</v>
      </c>
      <c r="AB107" s="254" t="n">
        <f aca="false">IF(E107=G107,IF(G107&lt;&gt;"",1))</f>
        <v>0</v>
      </c>
      <c r="AC107" s="254" t="n">
        <f aca="false">IF(E107&lt;G107,IF(E107&lt;&gt;"",1))</f>
        <v>0</v>
      </c>
    </row>
    <row r="108" customFormat="false" ht="18" hidden="false" customHeight="true" outlineLevel="0" collapsed="false">
      <c r="A108" s="286" t="n">
        <f aca="false">A107+1</f>
        <v>102</v>
      </c>
      <c r="B108" s="287" t="str">
        <f aca="false">IF(AA108=1,"won",IF(AB108=1,"tied",IF(AC108=1,"lost","")))</f>
        <v/>
      </c>
      <c r="C108" s="287"/>
      <c r="D108" s="288"/>
      <c r="E108" s="289"/>
      <c r="F108" s="290" t="s">
        <v>744</v>
      </c>
      <c r="G108" s="291"/>
      <c r="H108" s="292" t="n">
        <f aca="false">K108+N108+Q108</f>
        <v>0</v>
      </c>
      <c r="I108" s="290" t="s">
        <v>744</v>
      </c>
      <c r="J108" s="293" t="n">
        <f aca="false">M108+P108+S108</f>
        <v>0</v>
      </c>
      <c r="K108" s="294"/>
      <c r="L108" s="290" t="s">
        <v>744</v>
      </c>
      <c r="M108" s="295"/>
      <c r="N108" s="296"/>
      <c r="O108" s="290" t="s">
        <v>744</v>
      </c>
      <c r="P108" s="295"/>
      <c r="Q108" s="296"/>
      <c r="R108" s="290" t="s">
        <v>744</v>
      </c>
      <c r="S108" s="295"/>
      <c r="T108" s="297"/>
      <c r="U108" s="298" t="s">
        <v>745</v>
      </c>
      <c r="V108" s="297"/>
      <c r="W108" s="299" t="s">
        <v>750</v>
      </c>
      <c r="X108" s="300"/>
      <c r="Y108" s="301"/>
      <c r="AA108" s="254" t="n">
        <f aca="false">IF(E108&gt;G108,IF(G108&lt;&gt;"",1))</f>
        <v>0</v>
      </c>
      <c r="AB108" s="254" t="n">
        <f aca="false">IF(E108=G108,IF(G108&lt;&gt;"",1))</f>
        <v>0</v>
      </c>
      <c r="AC108" s="254" t="n">
        <f aca="false">IF(E108&lt;G108,IF(E108&lt;&gt;"",1))</f>
        <v>0</v>
      </c>
    </row>
    <row r="109" customFormat="false" ht="18" hidden="false" customHeight="true" outlineLevel="0" collapsed="false">
      <c r="A109" s="286" t="n">
        <f aca="false">A108+1</f>
        <v>103</v>
      </c>
      <c r="B109" s="287" t="str">
        <f aca="false">IF(AA109=1,"won",IF(AB109=1,"tied",IF(AC109=1,"lost","")))</f>
        <v/>
      </c>
      <c r="C109" s="287"/>
      <c r="D109" s="288"/>
      <c r="E109" s="289"/>
      <c r="F109" s="290" t="s">
        <v>744</v>
      </c>
      <c r="G109" s="291"/>
      <c r="H109" s="292" t="n">
        <f aca="false">K109+N109+Q109</f>
        <v>0</v>
      </c>
      <c r="I109" s="290" t="s">
        <v>744</v>
      </c>
      <c r="J109" s="293" t="n">
        <f aca="false">M109+P109+S109</f>
        <v>0</v>
      </c>
      <c r="K109" s="294"/>
      <c r="L109" s="290" t="s">
        <v>744</v>
      </c>
      <c r="M109" s="295"/>
      <c r="N109" s="296"/>
      <c r="O109" s="290" t="s">
        <v>744</v>
      </c>
      <c r="P109" s="295"/>
      <c r="Q109" s="296"/>
      <c r="R109" s="290" t="s">
        <v>744</v>
      </c>
      <c r="S109" s="295"/>
      <c r="T109" s="297"/>
      <c r="U109" s="298" t="s">
        <v>745</v>
      </c>
      <c r="V109" s="297"/>
      <c r="W109" s="299" t="s">
        <v>750</v>
      </c>
      <c r="X109" s="300"/>
      <c r="Y109" s="301"/>
      <c r="AA109" s="254" t="n">
        <f aca="false">IF(E109&gt;G109,IF(G109&lt;&gt;"",1))</f>
        <v>0</v>
      </c>
      <c r="AB109" s="254" t="n">
        <f aca="false">IF(E109=G109,IF(G109&lt;&gt;"",1))</f>
        <v>0</v>
      </c>
      <c r="AC109" s="254" t="n">
        <f aca="false">IF(E109&lt;G109,IF(E109&lt;&gt;"",1))</f>
        <v>0</v>
      </c>
    </row>
    <row r="110" customFormat="false" ht="18" hidden="false" customHeight="true" outlineLevel="0" collapsed="false">
      <c r="A110" s="286" t="n">
        <f aca="false">A109+1</f>
        <v>104</v>
      </c>
      <c r="B110" s="287" t="str">
        <f aca="false">IF(AA110=1,"won",IF(AB110=1,"tied",IF(AC110=1,"lost","")))</f>
        <v/>
      </c>
      <c r="C110" s="287"/>
      <c r="D110" s="288"/>
      <c r="E110" s="289"/>
      <c r="F110" s="290" t="s">
        <v>744</v>
      </c>
      <c r="G110" s="291"/>
      <c r="H110" s="292" t="n">
        <f aca="false">K110+N110+Q110</f>
        <v>0</v>
      </c>
      <c r="I110" s="290" t="s">
        <v>744</v>
      </c>
      <c r="J110" s="293" t="n">
        <f aca="false">M110+P110+S110</f>
        <v>0</v>
      </c>
      <c r="K110" s="294"/>
      <c r="L110" s="290" t="s">
        <v>744</v>
      </c>
      <c r="M110" s="295"/>
      <c r="N110" s="296"/>
      <c r="O110" s="290" t="s">
        <v>744</v>
      </c>
      <c r="P110" s="295"/>
      <c r="Q110" s="296"/>
      <c r="R110" s="290" t="s">
        <v>744</v>
      </c>
      <c r="S110" s="295"/>
      <c r="T110" s="297"/>
      <c r="U110" s="298" t="s">
        <v>745</v>
      </c>
      <c r="V110" s="297"/>
      <c r="W110" s="299" t="s">
        <v>750</v>
      </c>
      <c r="X110" s="300"/>
      <c r="Y110" s="301"/>
      <c r="AA110" s="254" t="n">
        <f aca="false">IF(E110&gt;G110,IF(G110&lt;&gt;"",1))</f>
        <v>0</v>
      </c>
      <c r="AB110" s="254" t="n">
        <f aca="false">IF(E110=G110,IF(G110&lt;&gt;"",1))</f>
        <v>0</v>
      </c>
      <c r="AC110" s="254" t="n">
        <f aca="false">IF(E110&lt;G110,IF(E110&lt;&gt;"",1))</f>
        <v>0</v>
      </c>
    </row>
    <row r="111" customFormat="false" ht="18" hidden="false" customHeight="true" outlineLevel="0" collapsed="false">
      <c r="A111" s="286" t="n">
        <f aca="false">A110+1</f>
        <v>105</v>
      </c>
      <c r="B111" s="287" t="str">
        <f aca="false">IF(AA111=1,"won",IF(AB111=1,"tied",IF(AC111=1,"lost","")))</f>
        <v/>
      </c>
      <c r="C111" s="287"/>
      <c r="D111" s="288"/>
      <c r="E111" s="289"/>
      <c r="F111" s="290" t="s">
        <v>744</v>
      </c>
      <c r="G111" s="291"/>
      <c r="H111" s="292" t="n">
        <f aca="false">K111+N111+Q111</f>
        <v>0</v>
      </c>
      <c r="I111" s="290" t="s">
        <v>744</v>
      </c>
      <c r="J111" s="293" t="n">
        <f aca="false">M111+P111+S111</f>
        <v>0</v>
      </c>
      <c r="K111" s="294"/>
      <c r="L111" s="290" t="s">
        <v>744</v>
      </c>
      <c r="M111" s="295"/>
      <c r="N111" s="296"/>
      <c r="O111" s="290" t="s">
        <v>744</v>
      </c>
      <c r="P111" s="295"/>
      <c r="Q111" s="296"/>
      <c r="R111" s="290" t="s">
        <v>744</v>
      </c>
      <c r="S111" s="295"/>
      <c r="T111" s="297"/>
      <c r="U111" s="298" t="s">
        <v>745</v>
      </c>
      <c r="V111" s="297"/>
      <c r="W111" s="299" t="s">
        <v>750</v>
      </c>
      <c r="X111" s="300"/>
      <c r="Y111" s="301"/>
      <c r="AA111" s="254" t="n">
        <f aca="false">IF(E111&gt;G111,IF(G111&lt;&gt;"",1))</f>
        <v>0</v>
      </c>
      <c r="AB111" s="254" t="n">
        <f aca="false">IF(E111=G111,IF(G111&lt;&gt;"",1))</f>
        <v>0</v>
      </c>
      <c r="AC111" s="254" t="n">
        <f aca="false">IF(E111&lt;G111,IF(E111&lt;&gt;"",1))</f>
        <v>0</v>
      </c>
    </row>
    <row r="112" customFormat="false" ht="18" hidden="false" customHeight="true" outlineLevel="0" collapsed="false">
      <c r="A112" s="286" t="n">
        <f aca="false">A111+1</f>
        <v>106</v>
      </c>
      <c r="B112" s="287" t="str">
        <f aca="false">IF(AA112=1,"won",IF(AB112=1,"tied",IF(AC112=1,"lost","")))</f>
        <v/>
      </c>
      <c r="C112" s="287"/>
      <c r="D112" s="288"/>
      <c r="E112" s="289"/>
      <c r="F112" s="290" t="s">
        <v>744</v>
      </c>
      <c r="G112" s="291"/>
      <c r="H112" s="292" t="n">
        <f aca="false">K112+N112+Q112</f>
        <v>0</v>
      </c>
      <c r="I112" s="290" t="s">
        <v>744</v>
      </c>
      <c r="J112" s="293" t="n">
        <f aca="false">M112+P112+S112</f>
        <v>0</v>
      </c>
      <c r="K112" s="294"/>
      <c r="L112" s="290" t="s">
        <v>744</v>
      </c>
      <c r="M112" s="295"/>
      <c r="N112" s="296"/>
      <c r="O112" s="290" t="s">
        <v>744</v>
      </c>
      <c r="P112" s="295"/>
      <c r="Q112" s="296"/>
      <c r="R112" s="290" t="s">
        <v>744</v>
      </c>
      <c r="S112" s="295"/>
      <c r="T112" s="297"/>
      <c r="U112" s="298" t="s">
        <v>745</v>
      </c>
      <c r="V112" s="297"/>
      <c r="W112" s="299" t="s">
        <v>750</v>
      </c>
      <c r="X112" s="300"/>
      <c r="Y112" s="301"/>
      <c r="AA112" s="254" t="n">
        <f aca="false">IF(E112&gt;G112,IF(G112&lt;&gt;"",1))</f>
        <v>0</v>
      </c>
      <c r="AB112" s="254" t="n">
        <f aca="false">IF(E112=G112,IF(G112&lt;&gt;"",1))</f>
        <v>0</v>
      </c>
      <c r="AC112" s="254" t="n">
        <f aca="false">IF(E112&lt;G112,IF(E112&lt;&gt;"",1))</f>
        <v>0</v>
      </c>
    </row>
    <row r="113" customFormat="false" ht="18" hidden="false" customHeight="true" outlineLevel="0" collapsed="false">
      <c r="A113" s="286" t="n">
        <f aca="false">A112+1</f>
        <v>107</v>
      </c>
      <c r="B113" s="287" t="str">
        <f aca="false">IF(AA113=1,"won",IF(AB113=1,"tied",IF(AC113=1,"lost","")))</f>
        <v/>
      </c>
      <c r="C113" s="287"/>
      <c r="D113" s="288"/>
      <c r="E113" s="289"/>
      <c r="F113" s="290" t="s">
        <v>744</v>
      </c>
      <c r="G113" s="291"/>
      <c r="H113" s="292" t="n">
        <f aca="false">K113+N113+Q113</f>
        <v>0</v>
      </c>
      <c r="I113" s="290" t="s">
        <v>744</v>
      </c>
      <c r="J113" s="293" t="n">
        <f aca="false">M113+P113+S113</f>
        <v>0</v>
      </c>
      <c r="K113" s="294"/>
      <c r="L113" s="290" t="s">
        <v>744</v>
      </c>
      <c r="M113" s="295"/>
      <c r="N113" s="296"/>
      <c r="O113" s="290" t="s">
        <v>744</v>
      </c>
      <c r="P113" s="295"/>
      <c r="Q113" s="296"/>
      <c r="R113" s="290" t="s">
        <v>744</v>
      </c>
      <c r="S113" s="295"/>
      <c r="T113" s="297"/>
      <c r="U113" s="298" t="s">
        <v>745</v>
      </c>
      <c r="V113" s="297"/>
      <c r="W113" s="299" t="s">
        <v>750</v>
      </c>
      <c r="X113" s="300"/>
      <c r="Y113" s="301"/>
      <c r="AA113" s="254" t="n">
        <f aca="false">IF(E113&gt;G113,IF(G113&lt;&gt;"",1))</f>
        <v>0</v>
      </c>
      <c r="AB113" s="254" t="n">
        <f aca="false">IF(E113=G113,IF(G113&lt;&gt;"",1))</f>
        <v>0</v>
      </c>
      <c r="AC113" s="254" t="n">
        <f aca="false">IF(E113&lt;G113,IF(E113&lt;&gt;"",1))</f>
        <v>0</v>
      </c>
    </row>
    <row r="114" customFormat="false" ht="18" hidden="false" customHeight="true" outlineLevel="0" collapsed="false">
      <c r="A114" s="286" t="n">
        <f aca="false">A113+1</f>
        <v>108</v>
      </c>
      <c r="B114" s="287" t="str">
        <f aca="false">IF(AA114=1,"won",IF(AB114=1,"tied",IF(AC114=1,"lost","")))</f>
        <v/>
      </c>
      <c r="C114" s="287"/>
      <c r="D114" s="288"/>
      <c r="E114" s="289"/>
      <c r="F114" s="290" t="s">
        <v>744</v>
      </c>
      <c r="G114" s="291"/>
      <c r="H114" s="292" t="n">
        <f aca="false">K114+N114+Q114</f>
        <v>0</v>
      </c>
      <c r="I114" s="290" t="s">
        <v>744</v>
      </c>
      <c r="J114" s="293" t="n">
        <f aca="false">M114+P114+S114</f>
        <v>0</v>
      </c>
      <c r="K114" s="294"/>
      <c r="L114" s="290" t="s">
        <v>744</v>
      </c>
      <c r="M114" s="295"/>
      <c r="N114" s="296"/>
      <c r="O114" s="290" t="s">
        <v>744</v>
      </c>
      <c r="P114" s="295"/>
      <c r="Q114" s="296"/>
      <c r="R114" s="290" t="s">
        <v>744</v>
      </c>
      <c r="S114" s="295"/>
      <c r="T114" s="297"/>
      <c r="U114" s="298" t="s">
        <v>745</v>
      </c>
      <c r="V114" s="297"/>
      <c r="W114" s="299" t="s">
        <v>750</v>
      </c>
      <c r="X114" s="300"/>
      <c r="Y114" s="301"/>
      <c r="AA114" s="254" t="n">
        <f aca="false">IF(E114&gt;G114,IF(G114&lt;&gt;"",1))</f>
        <v>0</v>
      </c>
      <c r="AB114" s="254" t="n">
        <f aca="false">IF(E114=G114,IF(G114&lt;&gt;"",1))</f>
        <v>0</v>
      </c>
      <c r="AC114" s="254" t="n">
        <f aca="false">IF(E114&lt;G114,IF(E114&lt;&gt;"",1))</f>
        <v>0</v>
      </c>
    </row>
    <row r="115" customFormat="false" ht="18" hidden="false" customHeight="true" outlineLevel="0" collapsed="false">
      <c r="A115" s="286" t="n">
        <f aca="false">A114+1</f>
        <v>109</v>
      </c>
      <c r="B115" s="287" t="str">
        <f aca="false">IF(AA115=1,"won",IF(AB115=1,"tied",IF(AC115=1,"lost","")))</f>
        <v/>
      </c>
      <c r="C115" s="287"/>
      <c r="D115" s="288"/>
      <c r="E115" s="289"/>
      <c r="F115" s="290" t="s">
        <v>744</v>
      </c>
      <c r="G115" s="291"/>
      <c r="H115" s="292" t="n">
        <f aca="false">K115+N115+Q115</f>
        <v>0</v>
      </c>
      <c r="I115" s="290" t="s">
        <v>744</v>
      </c>
      <c r="J115" s="293" t="n">
        <f aca="false">M115+P115+S115</f>
        <v>0</v>
      </c>
      <c r="K115" s="294"/>
      <c r="L115" s="290" t="s">
        <v>744</v>
      </c>
      <c r="M115" s="295"/>
      <c r="N115" s="296"/>
      <c r="O115" s="290" t="s">
        <v>744</v>
      </c>
      <c r="P115" s="295"/>
      <c r="Q115" s="296"/>
      <c r="R115" s="290" t="s">
        <v>744</v>
      </c>
      <c r="S115" s="295"/>
      <c r="T115" s="297"/>
      <c r="U115" s="298" t="s">
        <v>745</v>
      </c>
      <c r="V115" s="297"/>
      <c r="W115" s="299" t="s">
        <v>750</v>
      </c>
      <c r="X115" s="300"/>
      <c r="Y115" s="301"/>
      <c r="AA115" s="254" t="n">
        <f aca="false">IF(E115&gt;G115,IF(G115&lt;&gt;"",1))</f>
        <v>0</v>
      </c>
      <c r="AB115" s="254" t="n">
        <f aca="false">IF(E115=G115,IF(G115&lt;&gt;"",1))</f>
        <v>0</v>
      </c>
      <c r="AC115" s="254" t="n">
        <f aca="false">IF(E115&lt;G115,IF(E115&lt;&gt;"",1))</f>
        <v>0</v>
      </c>
    </row>
    <row r="116" customFormat="false" ht="18" hidden="false" customHeight="true" outlineLevel="0" collapsed="false">
      <c r="A116" s="286" t="n">
        <f aca="false">A115+1</f>
        <v>110</v>
      </c>
      <c r="B116" s="287" t="str">
        <f aca="false">IF(AA116=1,"won",IF(AB116=1,"tied",IF(AC116=1,"lost","")))</f>
        <v/>
      </c>
      <c r="C116" s="287"/>
      <c r="D116" s="288"/>
      <c r="E116" s="289"/>
      <c r="F116" s="290" t="s">
        <v>744</v>
      </c>
      <c r="G116" s="291"/>
      <c r="H116" s="292" t="n">
        <f aca="false">K116+N116+Q116</f>
        <v>0</v>
      </c>
      <c r="I116" s="290" t="s">
        <v>744</v>
      </c>
      <c r="J116" s="293" t="n">
        <f aca="false">M116+P116+S116</f>
        <v>0</v>
      </c>
      <c r="K116" s="294"/>
      <c r="L116" s="290" t="s">
        <v>744</v>
      </c>
      <c r="M116" s="295"/>
      <c r="N116" s="296"/>
      <c r="O116" s="290" t="s">
        <v>744</v>
      </c>
      <c r="P116" s="295"/>
      <c r="Q116" s="296"/>
      <c r="R116" s="290" t="s">
        <v>744</v>
      </c>
      <c r="S116" s="295"/>
      <c r="T116" s="297"/>
      <c r="U116" s="298" t="s">
        <v>745</v>
      </c>
      <c r="V116" s="297"/>
      <c r="W116" s="299" t="s">
        <v>750</v>
      </c>
      <c r="X116" s="300"/>
      <c r="Y116" s="301"/>
      <c r="AA116" s="254" t="n">
        <f aca="false">IF(E116&gt;G116,IF(G116&lt;&gt;"",1))</f>
        <v>0</v>
      </c>
      <c r="AB116" s="254" t="n">
        <f aca="false">IF(E116=G116,IF(G116&lt;&gt;"",1))</f>
        <v>0</v>
      </c>
      <c r="AC116" s="254" t="n">
        <f aca="false">IF(E116&lt;G116,IF(E116&lt;&gt;"",1))</f>
        <v>0</v>
      </c>
    </row>
    <row r="117" customFormat="false" ht="18" hidden="false" customHeight="true" outlineLevel="0" collapsed="false">
      <c r="A117" s="286" t="n">
        <f aca="false">A116+1</f>
        <v>111</v>
      </c>
      <c r="B117" s="287" t="str">
        <f aca="false">IF(AA117=1,"won",IF(AB117=1,"tied",IF(AC117=1,"lost","")))</f>
        <v/>
      </c>
      <c r="C117" s="287"/>
      <c r="D117" s="288"/>
      <c r="E117" s="289"/>
      <c r="F117" s="290" t="s">
        <v>744</v>
      </c>
      <c r="G117" s="291"/>
      <c r="H117" s="292" t="n">
        <f aca="false">K117+N117+Q117</f>
        <v>0</v>
      </c>
      <c r="I117" s="290" t="s">
        <v>744</v>
      </c>
      <c r="J117" s="293" t="n">
        <f aca="false">M117+P117+S117</f>
        <v>0</v>
      </c>
      <c r="K117" s="294"/>
      <c r="L117" s="290" t="s">
        <v>744</v>
      </c>
      <c r="M117" s="295"/>
      <c r="N117" s="296"/>
      <c r="O117" s="290" t="s">
        <v>744</v>
      </c>
      <c r="P117" s="295"/>
      <c r="Q117" s="296"/>
      <c r="R117" s="290" t="s">
        <v>744</v>
      </c>
      <c r="S117" s="295"/>
      <c r="T117" s="297"/>
      <c r="U117" s="298" t="s">
        <v>745</v>
      </c>
      <c r="V117" s="297"/>
      <c r="W117" s="299" t="s">
        <v>750</v>
      </c>
      <c r="X117" s="300"/>
      <c r="Y117" s="301"/>
      <c r="AA117" s="254" t="n">
        <f aca="false">IF(E117&gt;G117,IF(G117&lt;&gt;"",1))</f>
        <v>0</v>
      </c>
      <c r="AB117" s="254" t="n">
        <f aca="false">IF(E117=G117,IF(G117&lt;&gt;"",1))</f>
        <v>0</v>
      </c>
      <c r="AC117" s="254" t="n">
        <f aca="false">IF(E117&lt;G117,IF(E117&lt;&gt;"",1))</f>
        <v>0</v>
      </c>
    </row>
    <row r="118" customFormat="false" ht="18" hidden="false" customHeight="true" outlineLevel="0" collapsed="false">
      <c r="A118" s="286" t="n">
        <f aca="false">A117+1</f>
        <v>112</v>
      </c>
      <c r="B118" s="287" t="str">
        <f aca="false">IF(AA118=1,"won",IF(AB118=1,"tied",IF(AC118=1,"lost","")))</f>
        <v/>
      </c>
      <c r="C118" s="287"/>
      <c r="D118" s="288"/>
      <c r="E118" s="289"/>
      <c r="F118" s="290" t="s">
        <v>744</v>
      </c>
      <c r="G118" s="291"/>
      <c r="H118" s="292" t="n">
        <f aca="false">K118+N118+Q118</f>
        <v>0</v>
      </c>
      <c r="I118" s="290" t="s">
        <v>744</v>
      </c>
      <c r="J118" s="293" t="n">
        <f aca="false">M118+P118+S118</f>
        <v>0</v>
      </c>
      <c r="K118" s="294"/>
      <c r="L118" s="290" t="s">
        <v>744</v>
      </c>
      <c r="M118" s="295"/>
      <c r="N118" s="296"/>
      <c r="O118" s="290" t="s">
        <v>744</v>
      </c>
      <c r="P118" s="295"/>
      <c r="Q118" s="296"/>
      <c r="R118" s="290" t="s">
        <v>744</v>
      </c>
      <c r="S118" s="295"/>
      <c r="T118" s="297"/>
      <c r="U118" s="298" t="s">
        <v>745</v>
      </c>
      <c r="V118" s="297"/>
      <c r="W118" s="299" t="s">
        <v>750</v>
      </c>
      <c r="X118" s="300"/>
      <c r="Y118" s="301"/>
      <c r="AA118" s="254" t="n">
        <f aca="false">IF(E118&gt;G118,IF(G118&lt;&gt;"",1))</f>
        <v>0</v>
      </c>
      <c r="AB118" s="254" t="n">
        <f aca="false">IF(E118=G118,IF(G118&lt;&gt;"",1))</f>
        <v>0</v>
      </c>
      <c r="AC118" s="254" t="n">
        <f aca="false">IF(E118&lt;G118,IF(E118&lt;&gt;"",1))</f>
        <v>0</v>
      </c>
    </row>
    <row r="119" customFormat="false" ht="18" hidden="false" customHeight="true" outlineLevel="0" collapsed="false">
      <c r="A119" s="286" t="n">
        <f aca="false">A118+1</f>
        <v>113</v>
      </c>
      <c r="B119" s="287" t="str">
        <f aca="false">IF(AA119=1,"won",IF(AB119=1,"tied",IF(AC119=1,"lost","")))</f>
        <v/>
      </c>
      <c r="C119" s="287"/>
      <c r="D119" s="288"/>
      <c r="E119" s="289"/>
      <c r="F119" s="290" t="s">
        <v>744</v>
      </c>
      <c r="G119" s="291"/>
      <c r="H119" s="292" t="n">
        <f aca="false">K119+N119+Q119</f>
        <v>0</v>
      </c>
      <c r="I119" s="290" t="s">
        <v>744</v>
      </c>
      <c r="J119" s="293" t="n">
        <f aca="false">M119+P119+S119</f>
        <v>0</v>
      </c>
      <c r="K119" s="294"/>
      <c r="L119" s="290" t="s">
        <v>744</v>
      </c>
      <c r="M119" s="295"/>
      <c r="N119" s="296"/>
      <c r="O119" s="290" t="s">
        <v>744</v>
      </c>
      <c r="P119" s="295"/>
      <c r="Q119" s="296"/>
      <c r="R119" s="290" t="s">
        <v>744</v>
      </c>
      <c r="S119" s="295"/>
      <c r="T119" s="297"/>
      <c r="U119" s="298" t="s">
        <v>745</v>
      </c>
      <c r="V119" s="297"/>
      <c r="W119" s="299" t="s">
        <v>750</v>
      </c>
      <c r="X119" s="300"/>
      <c r="Y119" s="301"/>
      <c r="AA119" s="254" t="n">
        <f aca="false">IF(E119&gt;G119,IF(G119&lt;&gt;"",1))</f>
        <v>0</v>
      </c>
      <c r="AB119" s="254" t="n">
        <f aca="false">IF(E119=G119,IF(G119&lt;&gt;"",1))</f>
        <v>0</v>
      </c>
      <c r="AC119" s="254" t="n">
        <f aca="false">IF(E119&lt;G119,IF(E119&lt;&gt;"",1))</f>
        <v>0</v>
      </c>
    </row>
    <row r="120" customFormat="false" ht="18" hidden="false" customHeight="true" outlineLevel="0" collapsed="false">
      <c r="A120" s="286" t="n">
        <f aca="false">A119+1</f>
        <v>114</v>
      </c>
      <c r="B120" s="287" t="str">
        <f aca="false">IF(AA120=1,"won",IF(AB120=1,"tied",IF(AC120=1,"lost","")))</f>
        <v/>
      </c>
      <c r="C120" s="287"/>
      <c r="D120" s="288"/>
      <c r="E120" s="289"/>
      <c r="F120" s="290" t="s">
        <v>744</v>
      </c>
      <c r="G120" s="291"/>
      <c r="H120" s="292" t="n">
        <f aca="false">K120+N120+Q120</f>
        <v>0</v>
      </c>
      <c r="I120" s="290" t="s">
        <v>744</v>
      </c>
      <c r="J120" s="293" t="n">
        <f aca="false">M120+P120+S120</f>
        <v>0</v>
      </c>
      <c r="K120" s="294"/>
      <c r="L120" s="290" t="s">
        <v>744</v>
      </c>
      <c r="M120" s="295"/>
      <c r="N120" s="296"/>
      <c r="O120" s="290" t="s">
        <v>744</v>
      </c>
      <c r="P120" s="295"/>
      <c r="Q120" s="296"/>
      <c r="R120" s="290" t="s">
        <v>744</v>
      </c>
      <c r="S120" s="295"/>
      <c r="T120" s="297"/>
      <c r="U120" s="298" t="s">
        <v>745</v>
      </c>
      <c r="V120" s="297"/>
      <c r="W120" s="299" t="s">
        <v>750</v>
      </c>
      <c r="X120" s="300"/>
      <c r="Y120" s="301"/>
      <c r="AA120" s="254" t="n">
        <f aca="false">IF(E120&gt;G120,IF(G120&lt;&gt;"",1))</f>
        <v>0</v>
      </c>
      <c r="AB120" s="254" t="n">
        <f aca="false">IF(E120=G120,IF(G120&lt;&gt;"",1))</f>
        <v>0</v>
      </c>
      <c r="AC120" s="254" t="n">
        <f aca="false">IF(E120&lt;G120,IF(E120&lt;&gt;"",1))</f>
        <v>0</v>
      </c>
    </row>
    <row r="121" customFormat="false" ht="18" hidden="false" customHeight="true" outlineLevel="0" collapsed="false">
      <c r="A121" s="286" t="n">
        <f aca="false">A120+1</f>
        <v>115</v>
      </c>
      <c r="B121" s="287" t="str">
        <f aca="false">IF(AA121=1,"won",IF(AB121=1,"tied",IF(AC121=1,"lost","")))</f>
        <v/>
      </c>
      <c r="C121" s="287"/>
      <c r="D121" s="288"/>
      <c r="E121" s="289"/>
      <c r="F121" s="290" t="s">
        <v>744</v>
      </c>
      <c r="G121" s="291"/>
      <c r="H121" s="292" t="n">
        <f aca="false">K121+N121+Q121</f>
        <v>0</v>
      </c>
      <c r="I121" s="290" t="s">
        <v>744</v>
      </c>
      <c r="J121" s="293" t="n">
        <f aca="false">M121+P121+S121</f>
        <v>0</v>
      </c>
      <c r="K121" s="294"/>
      <c r="L121" s="290" t="s">
        <v>744</v>
      </c>
      <c r="M121" s="295"/>
      <c r="N121" s="296"/>
      <c r="O121" s="290" t="s">
        <v>744</v>
      </c>
      <c r="P121" s="295"/>
      <c r="Q121" s="296"/>
      <c r="R121" s="290" t="s">
        <v>744</v>
      </c>
      <c r="S121" s="295"/>
      <c r="T121" s="297"/>
      <c r="U121" s="298" t="s">
        <v>745</v>
      </c>
      <c r="V121" s="297"/>
      <c r="W121" s="299" t="s">
        <v>750</v>
      </c>
      <c r="X121" s="300"/>
      <c r="Y121" s="301"/>
      <c r="AA121" s="254" t="n">
        <f aca="false">IF(E121&gt;G121,IF(G121&lt;&gt;"",1))</f>
        <v>0</v>
      </c>
      <c r="AB121" s="254" t="n">
        <f aca="false">IF(E121=G121,IF(G121&lt;&gt;"",1))</f>
        <v>0</v>
      </c>
      <c r="AC121" s="254" t="n">
        <f aca="false">IF(E121&lt;G121,IF(E121&lt;&gt;"",1))</f>
        <v>0</v>
      </c>
    </row>
    <row r="122" customFormat="false" ht="18" hidden="false" customHeight="true" outlineLevel="0" collapsed="false">
      <c r="A122" s="286" t="n">
        <f aca="false">A121+1</f>
        <v>116</v>
      </c>
      <c r="B122" s="287" t="str">
        <f aca="false">IF(AA122=1,"won",IF(AB122=1,"tied",IF(AC122=1,"lost","")))</f>
        <v/>
      </c>
      <c r="C122" s="287"/>
      <c r="D122" s="288"/>
      <c r="E122" s="289"/>
      <c r="F122" s="290" t="s">
        <v>744</v>
      </c>
      <c r="G122" s="291"/>
      <c r="H122" s="292" t="n">
        <f aca="false">K122+N122+Q122</f>
        <v>0</v>
      </c>
      <c r="I122" s="290" t="s">
        <v>744</v>
      </c>
      <c r="J122" s="293" t="n">
        <f aca="false">M122+P122+S122</f>
        <v>0</v>
      </c>
      <c r="K122" s="294"/>
      <c r="L122" s="290" t="s">
        <v>744</v>
      </c>
      <c r="M122" s="295"/>
      <c r="N122" s="296"/>
      <c r="O122" s="290" t="s">
        <v>744</v>
      </c>
      <c r="P122" s="295"/>
      <c r="Q122" s="296"/>
      <c r="R122" s="290" t="s">
        <v>744</v>
      </c>
      <c r="S122" s="295"/>
      <c r="T122" s="297"/>
      <c r="U122" s="298" t="s">
        <v>745</v>
      </c>
      <c r="V122" s="297"/>
      <c r="W122" s="299" t="s">
        <v>750</v>
      </c>
      <c r="X122" s="300"/>
      <c r="Y122" s="301"/>
      <c r="AA122" s="254" t="n">
        <f aca="false">IF(E122&gt;G122,IF(G122&lt;&gt;"",1))</f>
        <v>0</v>
      </c>
      <c r="AB122" s="254" t="n">
        <f aca="false">IF(E122=G122,IF(G122&lt;&gt;"",1))</f>
        <v>0</v>
      </c>
      <c r="AC122" s="254" t="n">
        <f aca="false">IF(E122&lt;G122,IF(E122&lt;&gt;"",1))</f>
        <v>0</v>
      </c>
    </row>
    <row r="123" customFormat="false" ht="18" hidden="false" customHeight="true" outlineLevel="0" collapsed="false">
      <c r="A123" s="286" t="n">
        <f aca="false">A122+1</f>
        <v>117</v>
      </c>
      <c r="B123" s="287" t="str">
        <f aca="false">IF(AA123=1,"won",IF(AB123=1,"tied",IF(AC123=1,"lost","")))</f>
        <v/>
      </c>
      <c r="C123" s="287"/>
      <c r="D123" s="288"/>
      <c r="E123" s="289"/>
      <c r="F123" s="290" t="s">
        <v>744</v>
      </c>
      <c r="G123" s="291"/>
      <c r="H123" s="292" t="n">
        <f aca="false">K123+N123+Q123</f>
        <v>0</v>
      </c>
      <c r="I123" s="290" t="s">
        <v>744</v>
      </c>
      <c r="J123" s="293" t="n">
        <f aca="false">M123+P123+S123</f>
        <v>0</v>
      </c>
      <c r="K123" s="294"/>
      <c r="L123" s="290" t="s">
        <v>744</v>
      </c>
      <c r="M123" s="295"/>
      <c r="N123" s="296"/>
      <c r="O123" s="290" t="s">
        <v>744</v>
      </c>
      <c r="P123" s="295"/>
      <c r="Q123" s="296"/>
      <c r="R123" s="290" t="s">
        <v>744</v>
      </c>
      <c r="S123" s="295"/>
      <c r="T123" s="297"/>
      <c r="U123" s="298" t="s">
        <v>745</v>
      </c>
      <c r="V123" s="297"/>
      <c r="W123" s="299" t="s">
        <v>750</v>
      </c>
      <c r="X123" s="300"/>
      <c r="Y123" s="301"/>
      <c r="AA123" s="254" t="n">
        <f aca="false">IF(E123&gt;G123,IF(G123&lt;&gt;"",1))</f>
        <v>0</v>
      </c>
      <c r="AB123" s="254" t="n">
        <f aca="false">IF(E123=G123,IF(G123&lt;&gt;"",1))</f>
        <v>0</v>
      </c>
      <c r="AC123" s="254" t="n">
        <f aca="false">IF(E123&lt;G123,IF(E123&lt;&gt;"",1))</f>
        <v>0</v>
      </c>
    </row>
    <row r="124" customFormat="false" ht="18" hidden="false" customHeight="true" outlineLevel="0" collapsed="false">
      <c r="A124" s="286" t="n">
        <f aca="false">A123+1</f>
        <v>118</v>
      </c>
      <c r="B124" s="287" t="str">
        <f aca="false">IF(AA124=1,"won",IF(AB124=1,"tied",IF(AC124=1,"lost","")))</f>
        <v/>
      </c>
      <c r="C124" s="287"/>
      <c r="D124" s="288"/>
      <c r="E124" s="289"/>
      <c r="F124" s="290" t="s">
        <v>744</v>
      </c>
      <c r="G124" s="291"/>
      <c r="H124" s="292" t="n">
        <f aca="false">K124+N124+Q124</f>
        <v>0</v>
      </c>
      <c r="I124" s="290" t="s">
        <v>744</v>
      </c>
      <c r="J124" s="293" t="n">
        <f aca="false">M124+P124+S124</f>
        <v>0</v>
      </c>
      <c r="K124" s="294"/>
      <c r="L124" s="290" t="s">
        <v>744</v>
      </c>
      <c r="M124" s="295"/>
      <c r="N124" s="296"/>
      <c r="O124" s="290" t="s">
        <v>744</v>
      </c>
      <c r="P124" s="295"/>
      <c r="Q124" s="296"/>
      <c r="R124" s="290" t="s">
        <v>744</v>
      </c>
      <c r="S124" s="295"/>
      <c r="T124" s="297"/>
      <c r="U124" s="298" t="s">
        <v>745</v>
      </c>
      <c r="V124" s="297"/>
      <c r="W124" s="299" t="s">
        <v>750</v>
      </c>
      <c r="X124" s="300"/>
      <c r="Y124" s="301"/>
      <c r="AA124" s="254" t="n">
        <f aca="false">IF(E124&gt;G124,IF(G124&lt;&gt;"",1))</f>
        <v>0</v>
      </c>
      <c r="AB124" s="254" t="n">
        <f aca="false">IF(E124=G124,IF(G124&lt;&gt;"",1))</f>
        <v>0</v>
      </c>
      <c r="AC124" s="254" t="n">
        <f aca="false">IF(E124&lt;G124,IF(E124&lt;&gt;"",1))</f>
        <v>0</v>
      </c>
    </row>
    <row r="125" customFormat="false" ht="18" hidden="false" customHeight="true" outlineLevel="0" collapsed="false">
      <c r="A125" s="286" t="n">
        <f aca="false">A124+1</f>
        <v>119</v>
      </c>
      <c r="B125" s="287" t="str">
        <f aca="false">IF(AA125=1,"won",IF(AB125=1,"tied",IF(AC125=1,"lost","")))</f>
        <v/>
      </c>
      <c r="C125" s="287"/>
      <c r="D125" s="288"/>
      <c r="E125" s="289"/>
      <c r="F125" s="290" t="s">
        <v>744</v>
      </c>
      <c r="G125" s="291"/>
      <c r="H125" s="292" t="n">
        <f aca="false">K125+N125+Q125</f>
        <v>0</v>
      </c>
      <c r="I125" s="290" t="s">
        <v>744</v>
      </c>
      <c r="J125" s="293" t="n">
        <f aca="false">M125+P125+S125</f>
        <v>0</v>
      </c>
      <c r="K125" s="294"/>
      <c r="L125" s="290" t="s">
        <v>744</v>
      </c>
      <c r="M125" s="295"/>
      <c r="N125" s="296"/>
      <c r="O125" s="290" t="s">
        <v>744</v>
      </c>
      <c r="P125" s="295"/>
      <c r="Q125" s="296"/>
      <c r="R125" s="290" t="s">
        <v>744</v>
      </c>
      <c r="S125" s="295"/>
      <c r="T125" s="297"/>
      <c r="U125" s="298" t="s">
        <v>745</v>
      </c>
      <c r="V125" s="297"/>
      <c r="W125" s="299" t="s">
        <v>750</v>
      </c>
      <c r="X125" s="300"/>
      <c r="Y125" s="301"/>
      <c r="AA125" s="254" t="n">
        <f aca="false">IF(E125&gt;G125,IF(G125&lt;&gt;"",1))</f>
        <v>0</v>
      </c>
      <c r="AB125" s="254" t="n">
        <f aca="false">IF(E125=G125,IF(G125&lt;&gt;"",1))</f>
        <v>0</v>
      </c>
      <c r="AC125" s="254" t="n">
        <f aca="false">IF(E125&lt;G125,IF(E125&lt;&gt;"",1))</f>
        <v>0</v>
      </c>
    </row>
    <row r="126" customFormat="false" ht="18" hidden="false" customHeight="true" outlineLevel="0" collapsed="false">
      <c r="A126" s="286" t="n">
        <f aca="false">A125+1</f>
        <v>120</v>
      </c>
      <c r="B126" s="287" t="str">
        <f aca="false">IF(AA126=1,"won",IF(AB126=1,"tied",IF(AC126=1,"lost","")))</f>
        <v/>
      </c>
      <c r="C126" s="287"/>
      <c r="D126" s="288"/>
      <c r="E126" s="289"/>
      <c r="F126" s="290" t="s">
        <v>744</v>
      </c>
      <c r="G126" s="291"/>
      <c r="H126" s="292" t="n">
        <f aca="false">K126+N126+Q126</f>
        <v>0</v>
      </c>
      <c r="I126" s="290" t="s">
        <v>744</v>
      </c>
      <c r="J126" s="293" t="n">
        <f aca="false">M126+P126+S126</f>
        <v>0</v>
      </c>
      <c r="K126" s="294"/>
      <c r="L126" s="290" t="s">
        <v>744</v>
      </c>
      <c r="M126" s="295"/>
      <c r="N126" s="296"/>
      <c r="O126" s="290" t="s">
        <v>744</v>
      </c>
      <c r="P126" s="295"/>
      <c r="Q126" s="296"/>
      <c r="R126" s="290" t="s">
        <v>744</v>
      </c>
      <c r="S126" s="295"/>
      <c r="T126" s="297"/>
      <c r="U126" s="298" t="s">
        <v>745</v>
      </c>
      <c r="V126" s="297"/>
      <c r="W126" s="299" t="s">
        <v>750</v>
      </c>
      <c r="X126" s="300"/>
      <c r="Y126" s="301"/>
      <c r="AA126" s="254" t="n">
        <f aca="false">IF(E126&gt;G126,IF(G126&lt;&gt;"",1))</f>
        <v>0</v>
      </c>
      <c r="AB126" s="254" t="n">
        <f aca="false">IF(E126=G126,IF(G126&lt;&gt;"",1))</f>
        <v>0</v>
      </c>
      <c r="AC126" s="254" t="n">
        <f aca="false">IF(E126&lt;G126,IF(E126&lt;&gt;"",1))</f>
        <v>0</v>
      </c>
    </row>
    <row r="127" customFormat="false" ht="18" hidden="false" customHeight="true" outlineLevel="0" collapsed="false">
      <c r="A127" s="286" t="n">
        <f aca="false">A126+1</f>
        <v>121</v>
      </c>
      <c r="B127" s="287" t="str">
        <f aca="false">IF(AA127=1,"won",IF(AB127=1,"tied",IF(AC127=1,"lost","")))</f>
        <v/>
      </c>
      <c r="C127" s="287"/>
      <c r="D127" s="288"/>
      <c r="E127" s="289"/>
      <c r="F127" s="290" t="s">
        <v>744</v>
      </c>
      <c r="G127" s="291"/>
      <c r="H127" s="292" t="n">
        <f aca="false">K127+N127+Q127</f>
        <v>0</v>
      </c>
      <c r="I127" s="290" t="s">
        <v>744</v>
      </c>
      <c r="J127" s="293" t="n">
        <f aca="false">M127+P127+S127</f>
        <v>0</v>
      </c>
      <c r="K127" s="294"/>
      <c r="L127" s="290" t="s">
        <v>744</v>
      </c>
      <c r="M127" s="295"/>
      <c r="N127" s="296"/>
      <c r="O127" s="290" t="s">
        <v>744</v>
      </c>
      <c r="P127" s="295"/>
      <c r="Q127" s="296"/>
      <c r="R127" s="290" t="s">
        <v>744</v>
      </c>
      <c r="S127" s="295"/>
      <c r="T127" s="297"/>
      <c r="U127" s="298" t="s">
        <v>745</v>
      </c>
      <c r="V127" s="297"/>
      <c r="W127" s="299" t="s">
        <v>750</v>
      </c>
      <c r="X127" s="300"/>
      <c r="Y127" s="301"/>
      <c r="AA127" s="254" t="n">
        <f aca="false">IF(E127&gt;G127,IF(G127&lt;&gt;"",1))</f>
        <v>0</v>
      </c>
      <c r="AB127" s="254" t="n">
        <f aca="false">IF(E127=G127,IF(G127&lt;&gt;"",1))</f>
        <v>0</v>
      </c>
      <c r="AC127" s="254" t="n">
        <f aca="false">IF(E127&lt;G127,IF(E127&lt;&gt;"",1))</f>
        <v>0</v>
      </c>
    </row>
    <row r="128" customFormat="false" ht="18" hidden="false" customHeight="true" outlineLevel="0" collapsed="false">
      <c r="A128" s="286" t="n">
        <f aca="false">A127+1</f>
        <v>122</v>
      </c>
      <c r="B128" s="287" t="str">
        <f aca="false">IF(AA128=1,"won",IF(AB128=1,"tied",IF(AC128=1,"lost","")))</f>
        <v/>
      </c>
      <c r="C128" s="287"/>
      <c r="D128" s="288"/>
      <c r="E128" s="289"/>
      <c r="F128" s="290" t="s">
        <v>744</v>
      </c>
      <c r="G128" s="291"/>
      <c r="H128" s="292" t="n">
        <f aca="false">K128+N128+Q128</f>
        <v>0</v>
      </c>
      <c r="I128" s="290" t="s">
        <v>744</v>
      </c>
      <c r="J128" s="293" t="n">
        <f aca="false">M128+P128+S128</f>
        <v>0</v>
      </c>
      <c r="K128" s="294"/>
      <c r="L128" s="290" t="s">
        <v>744</v>
      </c>
      <c r="M128" s="295"/>
      <c r="N128" s="296"/>
      <c r="O128" s="290" t="s">
        <v>744</v>
      </c>
      <c r="P128" s="295"/>
      <c r="Q128" s="296"/>
      <c r="R128" s="290" t="s">
        <v>744</v>
      </c>
      <c r="S128" s="295"/>
      <c r="T128" s="297"/>
      <c r="U128" s="298" t="s">
        <v>745</v>
      </c>
      <c r="V128" s="297"/>
      <c r="W128" s="299" t="s">
        <v>750</v>
      </c>
      <c r="X128" s="300"/>
      <c r="Y128" s="301"/>
      <c r="AA128" s="254" t="n">
        <f aca="false">IF(E128&gt;G128,IF(G128&lt;&gt;"",1))</f>
        <v>0</v>
      </c>
      <c r="AB128" s="254" t="n">
        <f aca="false">IF(E128=G128,IF(G128&lt;&gt;"",1))</f>
        <v>0</v>
      </c>
      <c r="AC128" s="254" t="n">
        <f aca="false">IF(E128&lt;G128,IF(E128&lt;&gt;"",1))</f>
        <v>0</v>
      </c>
    </row>
    <row r="129" customFormat="false" ht="18" hidden="false" customHeight="true" outlineLevel="0" collapsed="false">
      <c r="A129" s="286" t="n">
        <f aca="false">A128+1</f>
        <v>123</v>
      </c>
      <c r="B129" s="287" t="str">
        <f aca="false">IF(AA129=1,"won",IF(AB129=1,"tied",IF(AC129=1,"lost","")))</f>
        <v/>
      </c>
      <c r="C129" s="287"/>
      <c r="D129" s="288"/>
      <c r="E129" s="289"/>
      <c r="F129" s="290" t="s">
        <v>744</v>
      </c>
      <c r="G129" s="291"/>
      <c r="H129" s="292" t="n">
        <f aca="false">K129+N129+Q129</f>
        <v>0</v>
      </c>
      <c r="I129" s="290" t="s">
        <v>744</v>
      </c>
      <c r="J129" s="293" t="n">
        <f aca="false">M129+P129+S129</f>
        <v>0</v>
      </c>
      <c r="K129" s="294"/>
      <c r="L129" s="290" t="s">
        <v>744</v>
      </c>
      <c r="M129" s="295"/>
      <c r="N129" s="296"/>
      <c r="O129" s="290" t="s">
        <v>744</v>
      </c>
      <c r="P129" s="295"/>
      <c r="Q129" s="296"/>
      <c r="R129" s="290" t="s">
        <v>744</v>
      </c>
      <c r="S129" s="295"/>
      <c r="T129" s="297"/>
      <c r="U129" s="298" t="s">
        <v>745</v>
      </c>
      <c r="V129" s="297"/>
      <c r="W129" s="299" t="s">
        <v>750</v>
      </c>
      <c r="X129" s="300"/>
      <c r="Y129" s="301"/>
      <c r="AA129" s="254" t="n">
        <f aca="false">IF(E129&gt;G129,IF(G129&lt;&gt;"",1))</f>
        <v>0</v>
      </c>
      <c r="AB129" s="254" t="n">
        <f aca="false">IF(E129=G129,IF(G129&lt;&gt;"",1))</f>
        <v>0</v>
      </c>
      <c r="AC129" s="254" t="n">
        <f aca="false">IF(E129&lt;G129,IF(E129&lt;&gt;"",1))</f>
        <v>0</v>
      </c>
    </row>
    <row r="130" customFormat="false" ht="18" hidden="false" customHeight="true" outlineLevel="0" collapsed="false">
      <c r="A130" s="286" t="n">
        <f aca="false">A129+1</f>
        <v>124</v>
      </c>
      <c r="B130" s="287" t="str">
        <f aca="false">IF(AA130=1,"won",IF(AB130=1,"tied",IF(AC130=1,"lost","")))</f>
        <v/>
      </c>
      <c r="C130" s="287"/>
      <c r="D130" s="288"/>
      <c r="E130" s="289"/>
      <c r="F130" s="290" t="s">
        <v>744</v>
      </c>
      <c r="G130" s="291"/>
      <c r="H130" s="292" t="n">
        <f aca="false">K130+N130+Q130</f>
        <v>0</v>
      </c>
      <c r="I130" s="290" t="s">
        <v>744</v>
      </c>
      <c r="J130" s="293" t="n">
        <f aca="false">M130+P130+S130</f>
        <v>0</v>
      </c>
      <c r="K130" s="294"/>
      <c r="L130" s="290" t="s">
        <v>744</v>
      </c>
      <c r="M130" s="295"/>
      <c r="N130" s="296"/>
      <c r="O130" s="290" t="s">
        <v>744</v>
      </c>
      <c r="P130" s="295"/>
      <c r="Q130" s="296"/>
      <c r="R130" s="290" t="s">
        <v>744</v>
      </c>
      <c r="S130" s="295"/>
      <c r="T130" s="297"/>
      <c r="U130" s="298" t="s">
        <v>745</v>
      </c>
      <c r="V130" s="297"/>
      <c r="W130" s="299" t="s">
        <v>750</v>
      </c>
      <c r="X130" s="300"/>
      <c r="Y130" s="301"/>
      <c r="AA130" s="254" t="n">
        <f aca="false">IF(E130&gt;G130,IF(G130&lt;&gt;"",1))</f>
        <v>0</v>
      </c>
      <c r="AB130" s="254" t="n">
        <f aca="false">IF(E130=G130,IF(G130&lt;&gt;"",1))</f>
        <v>0</v>
      </c>
      <c r="AC130" s="254" t="n">
        <f aca="false">IF(E130&lt;G130,IF(E130&lt;&gt;"",1))</f>
        <v>0</v>
      </c>
    </row>
    <row r="131" customFormat="false" ht="18" hidden="false" customHeight="true" outlineLevel="0" collapsed="false">
      <c r="A131" s="286" t="n">
        <f aca="false">A130+1</f>
        <v>125</v>
      </c>
      <c r="B131" s="287" t="str">
        <f aca="false">IF(AA131=1,"won",IF(AB131=1,"tied",IF(AC131=1,"lost","")))</f>
        <v/>
      </c>
      <c r="C131" s="287"/>
      <c r="D131" s="288"/>
      <c r="E131" s="289"/>
      <c r="F131" s="290" t="s">
        <v>744</v>
      </c>
      <c r="G131" s="291"/>
      <c r="H131" s="292" t="n">
        <f aca="false">K131+N131+Q131</f>
        <v>0</v>
      </c>
      <c r="I131" s="290" t="s">
        <v>744</v>
      </c>
      <c r="J131" s="293" t="n">
        <f aca="false">M131+P131+S131</f>
        <v>0</v>
      </c>
      <c r="K131" s="294"/>
      <c r="L131" s="290" t="s">
        <v>744</v>
      </c>
      <c r="M131" s="295"/>
      <c r="N131" s="296"/>
      <c r="O131" s="290" t="s">
        <v>744</v>
      </c>
      <c r="P131" s="295"/>
      <c r="Q131" s="296"/>
      <c r="R131" s="290" t="s">
        <v>744</v>
      </c>
      <c r="S131" s="295"/>
      <c r="T131" s="297"/>
      <c r="U131" s="298" t="s">
        <v>745</v>
      </c>
      <c r="V131" s="297"/>
      <c r="W131" s="299" t="s">
        <v>750</v>
      </c>
      <c r="X131" s="300"/>
      <c r="Y131" s="301"/>
      <c r="AA131" s="254" t="n">
        <f aca="false">IF(E131&gt;G131,IF(G131&lt;&gt;"",1))</f>
        <v>0</v>
      </c>
      <c r="AB131" s="254" t="n">
        <f aca="false">IF(E131=G131,IF(G131&lt;&gt;"",1))</f>
        <v>0</v>
      </c>
      <c r="AC131" s="254" t="n">
        <f aca="false">IF(E131&lt;G131,IF(E131&lt;&gt;"",1))</f>
        <v>0</v>
      </c>
    </row>
    <row r="132" customFormat="false" ht="18" hidden="false" customHeight="true" outlineLevel="0" collapsed="false">
      <c r="A132" s="286" t="n">
        <f aca="false">A131+1</f>
        <v>126</v>
      </c>
      <c r="B132" s="287" t="str">
        <f aca="false">IF(AA132=1,"won",IF(AB132=1,"tied",IF(AC132=1,"lost","")))</f>
        <v/>
      </c>
      <c r="C132" s="287"/>
      <c r="D132" s="288"/>
      <c r="E132" s="289"/>
      <c r="F132" s="290" t="s">
        <v>744</v>
      </c>
      <c r="G132" s="291"/>
      <c r="H132" s="292" t="n">
        <f aca="false">K132+N132+Q132</f>
        <v>0</v>
      </c>
      <c r="I132" s="290" t="s">
        <v>744</v>
      </c>
      <c r="J132" s="293" t="n">
        <f aca="false">M132+P132+S132</f>
        <v>0</v>
      </c>
      <c r="K132" s="294"/>
      <c r="L132" s="290" t="s">
        <v>744</v>
      </c>
      <c r="M132" s="295"/>
      <c r="N132" s="296"/>
      <c r="O132" s="290" t="s">
        <v>744</v>
      </c>
      <c r="P132" s="295"/>
      <c r="Q132" s="296"/>
      <c r="R132" s="290" t="s">
        <v>744</v>
      </c>
      <c r="S132" s="295"/>
      <c r="T132" s="297"/>
      <c r="U132" s="298" t="s">
        <v>745</v>
      </c>
      <c r="V132" s="297"/>
      <c r="W132" s="299" t="s">
        <v>750</v>
      </c>
      <c r="X132" s="300"/>
      <c r="Y132" s="301"/>
      <c r="AA132" s="254" t="n">
        <f aca="false">IF(E132&gt;G132,IF(G132&lt;&gt;"",1))</f>
        <v>0</v>
      </c>
      <c r="AB132" s="254" t="n">
        <f aca="false">IF(E132=G132,IF(G132&lt;&gt;"",1))</f>
        <v>0</v>
      </c>
      <c r="AC132" s="254" t="n">
        <f aca="false">IF(E132&lt;G132,IF(E132&lt;&gt;"",1))</f>
        <v>0</v>
      </c>
    </row>
    <row r="133" customFormat="false" ht="18" hidden="false" customHeight="true" outlineLevel="0" collapsed="false">
      <c r="A133" s="286" t="n">
        <f aca="false">A132+1</f>
        <v>127</v>
      </c>
      <c r="B133" s="287" t="str">
        <f aca="false">IF(AA133=1,"won",IF(AB133=1,"tied",IF(AC133=1,"lost","")))</f>
        <v/>
      </c>
      <c r="C133" s="287"/>
      <c r="D133" s="288"/>
      <c r="E133" s="289"/>
      <c r="F133" s="290" t="s">
        <v>744</v>
      </c>
      <c r="G133" s="291"/>
      <c r="H133" s="292" t="n">
        <f aca="false">K133+N133+Q133</f>
        <v>0</v>
      </c>
      <c r="I133" s="290" t="s">
        <v>744</v>
      </c>
      <c r="J133" s="293" t="n">
        <f aca="false">M133+P133+S133</f>
        <v>0</v>
      </c>
      <c r="K133" s="294"/>
      <c r="L133" s="290" t="s">
        <v>744</v>
      </c>
      <c r="M133" s="295"/>
      <c r="N133" s="296"/>
      <c r="O133" s="290" t="s">
        <v>744</v>
      </c>
      <c r="P133" s="295"/>
      <c r="Q133" s="296"/>
      <c r="R133" s="290" t="s">
        <v>744</v>
      </c>
      <c r="S133" s="295"/>
      <c r="T133" s="297"/>
      <c r="U133" s="298" t="s">
        <v>745</v>
      </c>
      <c r="V133" s="297"/>
      <c r="W133" s="299" t="s">
        <v>750</v>
      </c>
      <c r="X133" s="300"/>
      <c r="Y133" s="301"/>
      <c r="AA133" s="254" t="n">
        <f aca="false">IF(E133&gt;G133,IF(G133&lt;&gt;"",1))</f>
        <v>0</v>
      </c>
      <c r="AB133" s="254" t="n">
        <f aca="false">IF(E133=G133,IF(G133&lt;&gt;"",1))</f>
        <v>0</v>
      </c>
      <c r="AC133" s="254" t="n">
        <f aca="false">IF(E133&lt;G133,IF(E133&lt;&gt;"",1))</f>
        <v>0</v>
      </c>
    </row>
    <row r="134" customFormat="false" ht="18" hidden="false" customHeight="true" outlineLevel="0" collapsed="false">
      <c r="A134" s="286" t="n">
        <f aca="false">A133+1</f>
        <v>128</v>
      </c>
      <c r="B134" s="287" t="str">
        <f aca="false">IF(AA134=1,"won",IF(AB134=1,"tied",IF(AC134=1,"lost","")))</f>
        <v/>
      </c>
      <c r="C134" s="287"/>
      <c r="D134" s="288"/>
      <c r="E134" s="289"/>
      <c r="F134" s="290" t="s">
        <v>744</v>
      </c>
      <c r="G134" s="291"/>
      <c r="H134" s="292" t="n">
        <f aca="false">K134+N134+Q134</f>
        <v>0</v>
      </c>
      <c r="I134" s="290" t="s">
        <v>744</v>
      </c>
      <c r="J134" s="293" t="n">
        <f aca="false">M134+P134+S134</f>
        <v>0</v>
      </c>
      <c r="K134" s="294"/>
      <c r="L134" s="290" t="s">
        <v>744</v>
      </c>
      <c r="M134" s="295"/>
      <c r="N134" s="296"/>
      <c r="O134" s="290" t="s">
        <v>744</v>
      </c>
      <c r="P134" s="295"/>
      <c r="Q134" s="296"/>
      <c r="R134" s="290" t="s">
        <v>744</v>
      </c>
      <c r="S134" s="295"/>
      <c r="T134" s="297"/>
      <c r="U134" s="298" t="s">
        <v>745</v>
      </c>
      <c r="V134" s="297"/>
      <c r="W134" s="299" t="s">
        <v>750</v>
      </c>
      <c r="X134" s="300"/>
      <c r="Y134" s="301"/>
      <c r="AA134" s="254" t="n">
        <f aca="false">IF(E134&gt;G134,IF(G134&lt;&gt;"",1))</f>
        <v>0</v>
      </c>
      <c r="AB134" s="254" t="n">
        <f aca="false">IF(E134=G134,IF(G134&lt;&gt;"",1))</f>
        <v>0</v>
      </c>
      <c r="AC134" s="254" t="n">
        <f aca="false">IF(E134&lt;G134,IF(E134&lt;&gt;"",1))</f>
        <v>0</v>
      </c>
    </row>
    <row r="135" customFormat="false" ht="18" hidden="false" customHeight="true" outlineLevel="0" collapsed="false">
      <c r="A135" s="286" t="n">
        <f aca="false">A134+1</f>
        <v>129</v>
      </c>
      <c r="B135" s="287" t="str">
        <f aca="false">IF(AA135=1,"won",IF(AB135=1,"tied",IF(AC135=1,"lost","")))</f>
        <v/>
      </c>
      <c r="C135" s="287"/>
      <c r="D135" s="288"/>
      <c r="E135" s="289"/>
      <c r="F135" s="290" t="s">
        <v>744</v>
      </c>
      <c r="G135" s="291"/>
      <c r="H135" s="292" t="n">
        <f aca="false">K135+N135+Q135</f>
        <v>0</v>
      </c>
      <c r="I135" s="290" t="s">
        <v>744</v>
      </c>
      <c r="J135" s="293" t="n">
        <f aca="false">M135+P135+S135</f>
        <v>0</v>
      </c>
      <c r="K135" s="294"/>
      <c r="L135" s="290" t="s">
        <v>744</v>
      </c>
      <c r="M135" s="295"/>
      <c r="N135" s="296"/>
      <c r="O135" s="290" t="s">
        <v>744</v>
      </c>
      <c r="P135" s="295"/>
      <c r="Q135" s="296"/>
      <c r="R135" s="290" t="s">
        <v>744</v>
      </c>
      <c r="S135" s="295"/>
      <c r="T135" s="297"/>
      <c r="U135" s="298" t="s">
        <v>745</v>
      </c>
      <c r="V135" s="297"/>
      <c r="W135" s="299" t="s">
        <v>750</v>
      </c>
      <c r="X135" s="300"/>
      <c r="Y135" s="301"/>
      <c r="AA135" s="254" t="n">
        <f aca="false">IF(E135&gt;G135,IF(G135&lt;&gt;"",1))</f>
        <v>0</v>
      </c>
      <c r="AB135" s="254" t="n">
        <f aca="false">IF(E135=G135,IF(G135&lt;&gt;"",1))</f>
        <v>0</v>
      </c>
      <c r="AC135" s="254" t="n">
        <f aca="false">IF(E135&lt;G135,IF(E135&lt;&gt;"",1))</f>
        <v>0</v>
      </c>
    </row>
    <row r="136" customFormat="false" ht="18" hidden="false" customHeight="true" outlineLevel="0" collapsed="false">
      <c r="A136" s="286" t="n">
        <f aca="false">A135+1</f>
        <v>130</v>
      </c>
      <c r="B136" s="287" t="str">
        <f aca="false">IF(AA136=1,"won",IF(AB136=1,"tied",IF(AC136=1,"lost","")))</f>
        <v/>
      </c>
      <c r="C136" s="287"/>
      <c r="D136" s="288"/>
      <c r="E136" s="289"/>
      <c r="F136" s="290" t="s">
        <v>744</v>
      </c>
      <c r="G136" s="291"/>
      <c r="H136" s="292" t="n">
        <f aca="false">K136+N136+Q136</f>
        <v>0</v>
      </c>
      <c r="I136" s="290" t="s">
        <v>744</v>
      </c>
      <c r="J136" s="293" t="n">
        <f aca="false">M136+P136+S136</f>
        <v>0</v>
      </c>
      <c r="K136" s="294"/>
      <c r="L136" s="290" t="s">
        <v>744</v>
      </c>
      <c r="M136" s="295"/>
      <c r="N136" s="296"/>
      <c r="O136" s="290" t="s">
        <v>744</v>
      </c>
      <c r="P136" s="295"/>
      <c r="Q136" s="296"/>
      <c r="R136" s="290" t="s">
        <v>744</v>
      </c>
      <c r="S136" s="295"/>
      <c r="T136" s="297"/>
      <c r="U136" s="298" t="s">
        <v>745</v>
      </c>
      <c r="V136" s="297"/>
      <c r="W136" s="299" t="s">
        <v>750</v>
      </c>
      <c r="X136" s="300"/>
      <c r="Y136" s="301"/>
      <c r="AA136" s="254" t="n">
        <f aca="false">IF(E136&gt;G136,IF(G136&lt;&gt;"",1))</f>
        <v>0</v>
      </c>
      <c r="AB136" s="254" t="n">
        <f aca="false">IF(E136=G136,IF(G136&lt;&gt;"",1))</f>
        <v>0</v>
      </c>
      <c r="AC136" s="254" t="n">
        <f aca="false">IF(E136&lt;G136,IF(E136&lt;&gt;"",1))</f>
        <v>0</v>
      </c>
    </row>
    <row r="137" customFormat="false" ht="18" hidden="false" customHeight="true" outlineLevel="0" collapsed="false">
      <c r="A137" s="286" t="n">
        <f aca="false">A136+1</f>
        <v>131</v>
      </c>
      <c r="B137" s="287" t="str">
        <f aca="false">IF(AA137=1,"won",IF(AB137=1,"tied",IF(AC137=1,"lost","")))</f>
        <v/>
      </c>
      <c r="C137" s="287"/>
      <c r="D137" s="288"/>
      <c r="E137" s="289"/>
      <c r="F137" s="290" t="s">
        <v>744</v>
      </c>
      <c r="G137" s="291"/>
      <c r="H137" s="292" t="n">
        <f aca="false">K137+N137+Q137</f>
        <v>0</v>
      </c>
      <c r="I137" s="290" t="s">
        <v>744</v>
      </c>
      <c r="J137" s="293" t="n">
        <f aca="false">M137+P137+S137</f>
        <v>0</v>
      </c>
      <c r="K137" s="294"/>
      <c r="L137" s="290" t="s">
        <v>744</v>
      </c>
      <c r="M137" s="295"/>
      <c r="N137" s="296"/>
      <c r="O137" s="290" t="s">
        <v>744</v>
      </c>
      <c r="P137" s="295"/>
      <c r="Q137" s="296"/>
      <c r="R137" s="290" t="s">
        <v>744</v>
      </c>
      <c r="S137" s="295"/>
      <c r="T137" s="297"/>
      <c r="U137" s="298" t="s">
        <v>745</v>
      </c>
      <c r="V137" s="297"/>
      <c r="W137" s="299" t="s">
        <v>750</v>
      </c>
      <c r="X137" s="300"/>
      <c r="Y137" s="301"/>
      <c r="AA137" s="254" t="n">
        <f aca="false">IF(E137&gt;G137,IF(G137&lt;&gt;"",1))</f>
        <v>0</v>
      </c>
      <c r="AB137" s="254" t="n">
        <f aca="false">IF(E137=G137,IF(G137&lt;&gt;"",1))</f>
        <v>0</v>
      </c>
      <c r="AC137" s="254" t="n">
        <f aca="false">IF(E137&lt;G137,IF(E137&lt;&gt;"",1))</f>
        <v>0</v>
      </c>
    </row>
    <row r="138" customFormat="false" ht="18" hidden="false" customHeight="true" outlineLevel="0" collapsed="false">
      <c r="A138" s="286" t="n">
        <f aca="false">A137+1</f>
        <v>132</v>
      </c>
      <c r="B138" s="287" t="str">
        <f aca="false">IF(AA138=1,"won",IF(AB138=1,"tied",IF(AC138=1,"lost","")))</f>
        <v/>
      </c>
      <c r="C138" s="287"/>
      <c r="D138" s="288"/>
      <c r="E138" s="289"/>
      <c r="F138" s="290" t="s">
        <v>744</v>
      </c>
      <c r="G138" s="291"/>
      <c r="H138" s="292" t="n">
        <f aca="false">K138+N138+Q138</f>
        <v>0</v>
      </c>
      <c r="I138" s="290" t="s">
        <v>744</v>
      </c>
      <c r="J138" s="293" t="n">
        <f aca="false">M138+P138+S138</f>
        <v>0</v>
      </c>
      <c r="K138" s="294"/>
      <c r="L138" s="290" t="s">
        <v>744</v>
      </c>
      <c r="M138" s="295"/>
      <c r="N138" s="296"/>
      <c r="O138" s="290" t="s">
        <v>744</v>
      </c>
      <c r="P138" s="295"/>
      <c r="Q138" s="296"/>
      <c r="R138" s="290" t="s">
        <v>744</v>
      </c>
      <c r="S138" s="295"/>
      <c r="T138" s="297"/>
      <c r="U138" s="298" t="s">
        <v>745</v>
      </c>
      <c r="V138" s="297"/>
      <c r="W138" s="299" t="s">
        <v>750</v>
      </c>
      <c r="X138" s="300"/>
      <c r="Y138" s="301"/>
      <c r="AA138" s="254" t="n">
        <f aca="false">IF(E138&gt;G138,IF(G138&lt;&gt;"",1))</f>
        <v>0</v>
      </c>
      <c r="AB138" s="254" t="n">
        <f aca="false">IF(E138=G138,IF(G138&lt;&gt;"",1))</f>
        <v>0</v>
      </c>
      <c r="AC138" s="254" t="n">
        <f aca="false">IF(E138&lt;G138,IF(E138&lt;&gt;"",1))</f>
        <v>0</v>
      </c>
    </row>
    <row r="139" customFormat="false" ht="18" hidden="false" customHeight="true" outlineLevel="0" collapsed="false">
      <c r="A139" s="286" t="n">
        <f aca="false">A138+1</f>
        <v>133</v>
      </c>
      <c r="B139" s="287" t="str">
        <f aca="false">IF(AA139=1,"won",IF(AB139=1,"tied",IF(AC139=1,"lost","")))</f>
        <v/>
      </c>
      <c r="C139" s="287"/>
      <c r="D139" s="288"/>
      <c r="E139" s="289"/>
      <c r="F139" s="290" t="s">
        <v>744</v>
      </c>
      <c r="G139" s="291"/>
      <c r="H139" s="292" t="n">
        <f aca="false">K139+N139+Q139</f>
        <v>0</v>
      </c>
      <c r="I139" s="290" t="s">
        <v>744</v>
      </c>
      <c r="J139" s="293" t="n">
        <f aca="false">M139+P139+S139</f>
        <v>0</v>
      </c>
      <c r="K139" s="294"/>
      <c r="L139" s="290" t="s">
        <v>744</v>
      </c>
      <c r="M139" s="295"/>
      <c r="N139" s="296"/>
      <c r="O139" s="290" t="s">
        <v>744</v>
      </c>
      <c r="P139" s="295"/>
      <c r="Q139" s="296"/>
      <c r="R139" s="290" t="s">
        <v>744</v>
      </c>
      <c r="S139" s="295"/>
      <c r="T139" s="297"/>
      <c r="U139" s="298" t="s">
        <v>745</v>
      </c>
      <c r="V139" s="297"/>
      <c r="W139" s="299" t="s">
        <v>750</v>
      </c>
      <c r="X139" s="300"/>
      <c r="Y139" s="301"/>
      <c r="AA139" s="254" t="n">
        <f aca="false">IF(E139&gt;G139,IF(G139&lt;&gt;"",1))</f>
        <v>0</v>
      </c>
      <c r="AB139" s="254" t="n">
        <f aca="false">IF(E139=G139,IF(G139&lt;&gt;"",1))</f>
        <v>0</v>
      </c>
      <c r="AC139" s="254" t="n">
        <f aca="false">IF(E139&lt;G139,IF(E139&lt;&gt;"",1))</f>
        <v>0</v>
      </c>
    </row>
    <row r="140" customFormat="false" ht="18" hidden="false" customHeight="true" outlineLevel="0" collapsed="false">
      <c r="A140" s="286" t="n">
        <f aca="false">A139+1</f>
        <v>134</v>
      </c>
      <c r="B140" s="287" t="str">
        <f aca="false">IF(AA140=1,"won",IF(AB140=1,"tied",IF(AC140=1,"lost","")))</f>
        <v/>
      </c>
      <c r="C140" s="287"/>
      <c r="D140" s="288"/>
      <c r="E140" s="289"/>
      <c r="F140" s="290" t="s">
        <v>744</v>
      </c>
      <c r="G140" s="291"/>
      <c r="H140" s="292" t="n">
        <f aca="false">K140+N140+Q140</f>
        <v>0</v>
      </c>
      <c r="I140" s="290" t="s">
        <v>744</v>
      </c>
      <c r="J140" s="293" t="n">
        <f aca="false">M140+P140+S140</f>
        <v>0</v>
      </c>
      <c r="K140" s="294"/>
      <c r="L140" s="290" t="s">
        <v>744</v>
      </c>
      <c r="M140" s="295"/>
      <c r="N140" s="296"/>
      <c r="O140" s="290" t="s">
        <v>744</v>
      </c>
      <c r="P140" s="295"/>
      <c r="Q140" s="296"/>
      <c r="R140" s="290" t="s">
        <v>744</v>
      </c>
      <c r="S140" s="295"/>
      <c r="T140" s="297"/>
      <c r="U140" s="298" t="s">
        <v>745</v>
      </c>
      <c r="V140" s="297"/>
      <c r="W140" s="299" t="s">
        <v>750</v>
      </c>
      <c r="X140" s="300"/>
      <c r="Y140" s="301"/>
      <c r="AA140" s="254" t="n">
        <f aca="false">IF(E140&gt;G140,IF(G140&lt;&gt;"",1))</f>
        <v>0</v>
      </c>
      <c r="AB140" s="254" t="n">
        <f aca="false">IF(E140=G140,IF(G140&lt;&gt;"",1))</f>
        <v>0</v>
      </c>
      <c r="AC140" s="254" t="n">
        <f aca="false">IF(E140&lt;G140,IF(E140&lt;&gt;"",1))</f>
        <v>0</v>
      </c>
    </row>
    <row r="141" customFormat="false" ht="18" hidden="false" customHeight="true" outlineLevel="0" collapsed="false">
      <c r="A141" s="286" t="n">
        <f aca="false">A140+1</f>
        <v>135</v>
      </c>
      <c r="B141" s="287" t="str">
        <f aca="false">IF(AA141=1,"won",IF(AB141=1,"tied",IF(AC141=1,"lost","")))</f>
        <v/>
      </c>
      <c r="C141" s="287"/>
      <c r="D141" s="288"/>
      <c r="E141" s="289"/>
      <c r="F141" s="290" t="s">
        <v>744</v>
      </c>
      <c r="G141" s="291"/>
      <c r="H141" s="292" t="n">
        <f aca="false">K141+N141+Q141</f>
        <v>0</v>
      </c>
      <c r="I141" s="290" t="s">
        <v>744</v>
      </c>
      <c r="J141" s="293" t="n">
        <f aca="false">M141+P141+S141</f>
        <v>0</v>
      </c>
      <c r="K141" s="294"/>
      <c r="L141" s="290" t="s">
        <v>744</v>
      </c>
      <c r="M141" s="295"/>
      <c r="N141" s="296"/>
      <c r="O141" s="290" t="s">
        <v>744</v>
      </c>
      <c r="P141" s="295"/>
      <c r="Q141" s="296"/>
      <c r="R141" s="290" t="s">
        <v>744</v>
      </c>
      <c r="S141" s="295"/>
      <c r="T141" s="297"/>
      <c r="U141" s="298" t="s">
        <v>745</v>
      </c>
      <c r="V141" s="297"/>
      <c r="W141" s="299" t="s">
        <v>750</v>
      </c>
      <c r="X141" s="300"/>
      <c r="Y141" s="301"/>
      <c r="AA141" s="254" t="n">
        <f aca="false">IF(E141&gt;G141,IF(G141&lt;&gt;"",1))</f>
        <v>0</v>
      </c>
      <c r="AB141" s="254" t="n">
        <f aca="false">IF(E141=G141,IF(G141&lt;&gt;"",1))</f>
        <v>0</v>
      </c>
      <c r="AC141" s="254" t="n">
        <f aca="false">IF(E141&lt;G141,IF(E141&lt;&gt;"",1))</f>
        <v>0</v>
      </c>
    </row>
    <row r="142" customFormat="false" ht="18" hidden="false" customHeight="true" outlineLevel="0" collapsed="false">
      <c r="A142" s="286" t="n">
        <f aca="false">A141+1</f>
        <v>136</v>
      </c>
      <c r="B142" s="287" t="str">
        <f aca="false">IF(AA142=1,"won",IF(AB142=1,"tied",IF(AC142=1,"lost","")))</f>
        <v/>
      </c>
      <c r="C142" s="287"/>
      <c r="D142" s="288"/>
      <c r="E142" s="289"/>
      <c r="F142" s="290" t="s">
        <v>744</v>
      </c>
      <c r="G142" s="291"/>
      <c r="H142" s="292" t="n">
        <f aca="false">K142+N142+Q142</f>
        <v>0</v>
      </c>
      <c r="I142" s="290" t="s">
        <v>744</v>
      </c>
      <c r="J142" s="293" t="n">
        <f aca="false">M142+P142+S142</f>
        <v>0</v>
      </c>
      <c r="K142" s="294"/>
      <c r="L142" s="290" t="s">
        <v>744</v>
      </c>
      <c r="M142" s="295"/>
      <c r="N142" s="296"/>
      <c r="O142" s="290" t="s">
        <v>744</v>
      </c>
      <c r="P142" s="295"/>
      <c r="Q142" s="296"/>
      <c r="R142" s="290" t="s">
        <v>744</v>
      </c>
      <c r="S142" s="295"/>
      <c r="T142" s="297"/>
      <c r="U142" s="298" t="s">
        <v>745</v>
      </c>
      <c r="V142" s="297"/>
      <c r="W142" s="299" t="s">
        <v>750</v>
      </c>
      <c r="X142" s="300"/>
      <c r="Y142" s="301"/>
      <c r="AA142" s="254" t="n">
        <f aca="false">IF(E142&gt;G142,IF(G142&lt;&gt;"",1))</f>
        <v>0</v>
      </c>
      <c r="AB142" s="254" t="n">
        <f aca="false">IF(E142=G142,IF(G142&lt;&gt;"",1))</f>
        <v>0</v>
      </c>
      <c r="AC142" s="254" t="n">
        <f aca="false">IF(E142&lt;G142,IF(E142&lt;&gt;"",1))</f>
        <v>0</v>
      </c>
    </row>
    <row r="143" customFormat="false" ht="18" hidden="false" customHeight="true" outlineLevel="0" collapsed="false">
      <c r="A143" s="286" t="n">
        <f aca="false">A142+1</f>
        <v>137</v>
      </c>
      <c r="B143" s="287" t="str">
        <f aca="false">IF(AA143=1,"won",IF(AB143=1,"tied",IF(AC143=1,"lost","")))</f>
        <v/>
      </c>
      <c r="C143" s="287"/>
      <c r="D143" s="288"/>
      <c r="E143" s="289"/>
      <c r="F143" s="290" t="s">
        <v>744</v>
      </c>
      <c r="G143" s="291"/>
      <c r="H143" s="292" t="n">
        <f aca="false">K143+N143+Q143</f>
        <v>0</v>
      </c>
      <c r="I143" s="290" t="s">
        <v>744</v>
      </c>
      <c r="J143" s="293" t="n">
        <f aca="false">M143+P143+S143</f>
        <v>0</v>
      </c>
      <c r="K143" s="294"/>
      <c r="L143" s="290" t="s">
        <v>744</v>
      </c>
      <c r="M143" s="295"/>
      <c r="N143" s="296"/>
      <c r="O143" s="290" t="s">
        <v>744</v>
      </c>
      <c r="P143" s="295"/>
      <c r="Q143" s="296"/>
      <c r="R143" s="290" t="s">
        <v>744</v>
      </c>
      <c r="S143" s="295"/>
      <c r="T143" s="297"/>
      <c r="U143" s="298" t="s">
        <v>745</v>
      </c>
      <c r="V143" s="297"/>
      <c r="W143" s="299" t="s">
        <v>750</v>
      </c>
      <c r="X143" s="300"/>
      <c r="Y143" s="301"/>
      <c r="AA143" s="254" t="n">
        <f aca="false">IF(E143&gt;G143,IF(G143&lt;&gt;"",1))</f>
        <v>0</v>
      </c>
      <c r="AB143" s="254" t="n">
        <f aca="false">IF(E143=G143,IF(G143&lt;&gt;"",1))</f>
        <v>0</v>
      </c>
      <c r="AC143" s="254" t="n">
        <f aca="false">IF(E143&lt;G143,IF(E143&lt;&gt;"",1))</f>
        <v>0</v>
      </c>
    </row>
    <row r="144" customFormat="false" ht="18" hidden="false" customHeight="true" outlineLevel="0" collapsed="false">
      <c r="A144" s="286" t="n">
        <f aca="false">A143+1</f>
        <v>138</v>
      </c>
      <c r="B144" s="287" t="str">
        <f aca="false">IF(AA144=1,"won",IF(AB144=1,"tied",IF(AC144=1,"lost","")))</f>
        <v/>
      </c>
      <c r="C144" s="287"/>
      <c r="D144" s="288"/>
      <c r="E144" s="289"/>
      <c r="F144" s="290" t="s">
        <v>744</v>
      </c>
      <c r="G144" s="291"/>
      <c r="H144" s="292" t="n">
        <f aca="false">K144+N144+Q144</f>
        <v>0</v>
      </c>
      <c r="I144" s="290" t="s">
        <v>744</v>
      </c>
      <c r="J144" s="293" t="n">
        <f aca="false">M144+P144+S144</f>
        <v>0</v>
      </c>
      <c r="K144" s="294"/>
      <c r="L144" s="290" t="s">
        <v>744</v>
      </c>
      <c r="M144" s="295"/>
      <c r="N144" s="296"/>
      <c r="O144" s="290" t="s">
        <v>744</v>
      </c>
      <c r="P144" s="295"/>
      <c r="Q144" s="296"/>
      <c r="R144" s="290" t="s">
        <v>744</v>
      </c>
      <c r="S144" s="295"/>
      <c r="T144" s="297"/>
      <c r="U144" s="298" t="s">
        <v>745</v>
      </c>
      <c r="V144" s="297"/>
      <c r="W144" s="299" t="s">
        <v>750</v>
      </c>
      <c r="X144" s="300"/>
      <c r="Y144" s="301"/>
      <c r="AA144" s="254" t="n">
        <f aca="false">IF(E144&gt;G144,IF(G144&lt;&gt;"",1))</f>
        <v>0</v>
      </c>
      <c r="AB144" s="254" t="n">
        <f aca="false">IF(E144=G144,IF(G144&lt;&gt;"",1))</f>
        <v>0</v>
      </c>
      <c r="AC144" s="254" t="n">
        <f aca="false">IF(E144&lt;G144,IF(E144&lt;&gt;"",1))</f>
        <v>0</v>
      </c>
    </row>
    <row r="145" customFormat="false" ht="18" hidden="false" customHeight="true" outlineLevel="0" collapsed="false">
      <c r="A145" s="286" t="n">
        <f aca="false">A144+1</f>
        <v>139</v>
      </c>
      <c r="B145" s="287" t="str">
        <f aca="false">IF(AA145=1,"won",IF(AB145=1,"tied",IF(AC145=1,"lost","")))</f>
        <v/>
      </c>
      <c r="C145" s="287"/>
      <c r="D145" s="288"/>
      <c r="E145" s="289"/>
      <c r="F145" s="290" t="s">
        <v>744</v>
      </c>
      <c r="G145" s="291"/>
      <c r="H145" s="292" t="n">
        <f aca="false">K145+N145+Q145</f>
        <v>0</v>
      </c>
      <c r="I145" s="290" t="s">
        <v>744</v>
      </c>
      <c r="J145" s="293" t="n">
        <f aca="false">M145+P145+S145</f>
        <v>0</v>
      </c>
      <c r="K145" s="294"/>
      <c r="L145" s="290" t="s">
        <v>744</v>
      </c>
      <c r="M145" s="295"/>
      <c r="N145" s="296"/>
      <c r="O145" s="290" t="s">
        <v>744</v>
      </c>
      <c r="P145" s="295"/>
      <c r="Q145" s="296"/>
      <c r="R145" s="290" t="s">
        <v>744</v>
      </c>
      <c r="S145" s="295"/>
      <c r="T145" s="297"/>
      <c r="U145" s="298" t="s">
        <v>745</v>
      </c>
      <c r="V145" s="297"/>
      <c r="W145" s="299" t="s">
        <v>750</v>
      </c>
      <c r="X145" s="300"/>
      <c r="Y145" s="301"/>
      <c r="AA145" s="254" t="n">
        <f aca="false">IF(E145&gt;G145,IF(G145&lt;&gt;"",1))</f>
        <v>0</v>
      </c>
      <c r="AB145" s="254" t="n">
        <f aca="false">IF(E145=G145,IF(G145&lt;&gt;"",1))</f>
        <v>0</v>
      </c>
      <c r="AC145" s="254" t="n">
        <f aca="false">IF(E145&lt;G145,IF(E145&lt;&gt;"",1))</f>
        <v>0</v>
      </c>
    </row>
    <row r="146" customFormat="false" ht="18" hidden="false" customHeight="true" outlineLevel="0" collapsed="false">
      <c r="A146" s="286" t="n">
        <f aca="false">A145+1</f>
        <v>140</v>
      </c>
      <c r="B146" s="287" t="str">
        <f aca="false">IF(AA146=1,"won",IF(AB146=1,"tied",IF(AC146=1,"lost","")))</f>
        <v/>
      </c>
      <c r="C146" s="287"/>
      <c r="D146" s="288"/>
      <c r="E146" s="289"/>
      <c r="F146" s="290" t="s">
        <v>744</v>
      </c>
      <c r="G146" s="291"/>
      <c r="H146" s="292" t="n">
        <f aca="false">K146+N146+Q146</f>
        <v>0</v>
      </c>
      <c r="I146" s="290" t="s">
        <v>744</v>
      </c>
      <c r="J146" s="293" t="n">
        <f aca="false">M146+P146+S146</f>
        <v>0</v>
      </c>
      <c r="K146" s="294"/>
      <c r="L146" s="290" t="s">
        <v>744</v>
      </c>
      <c r="M146" s="295"/>
      <c r="N146" s="296"/>
      <c r="O146" s="290" t="s">
        <v>744</v>
      </c>
      <c r="P146" s="295"/>
      <c r="Q146" s="296"/>
      <c r="R146" s="290" t="s">
        <v>744</v>
      </c>
      <c r="S146" s="295"/>
      <c r="T146" s="297"/>
      <c r="U146" s="298" t="s">
        <v>745</v>
      </c>
      <c r="V146" s="297"/>
      <c r="W146" s="299" t="s">
        <v>750</v>
      </c>
      <c r="X146" s="300"/>
      <c r="Y146" s="301"/>
      <c r="AA146" s="254" t="n">
        <f aca="false">IF(E146&gt;G146,IF(G146&lt;&gt;"",1))</f>
        <v>0</v>
      </c>
      <c r="AB146" s="254" t="n">
        <f aca="false">IF(E146=G146,IF(G146&lt;&gt;"",1))</f>
        <v>0</v>
      </c>
      <c r="AC146" s="254" t="n">
        <f aca="false">IF(E146&lt;G146,IF(E146&lt;&gt;"",1))</f>
        <v>0</v>
      </c>
    </row>
    <row r="147" customFormat="false" ht="18" hidden="false" customHeight="true" outlineLevel="0" collapsed="false">
      <c r="A147" s="286" t="n">
        <f aca="false">A146+1</f>
        <v>141</v>
      </c>
      <c r="B147" s="287" t="str">
        <f aca="false">IF(AA147=1,"won",IF(AB147=1,"tied",IF(AC147=1,"lost","")))</f>
        <v/>
      </c>
      <c r="C147" s="287"/>
      <c r="D147" s="288"/>
      <c r="E147" s="289"/>
      <c r="F147" s="290" t="s">
        <v>744</v>
      </c>
      <c r="G147" s="291"/>
      <c r="H147" s="292" t="n">
        <f aca="false">K147+N147+Q147</f>
        <v>0</v>
      </c>
      <c r="I147" s="290" t="s">
        <v>744</v>
      </c>
      <c r="J147" s="293" t="n">
        <f aca="false">M147+P147+S147</f>
        <v>0</v>
      </c>
      <c r="K147" s="294"/>
      <c r="L147" s="290" t="s">
        <v>744</v>
      </c>
      <c r="M147" s="295"/>
      <c r="N147" s="296"/>
      <c r="O147" s="290" t="s">
        <v>744</v>
      </c>
      <c r="P147" s="295"/>
      <c r="Q147" s="296"/>
      <c r="R147" s="290" t="s">
        <v>744</v>
      </c>
      <c r="S147" s="295"/>
      <c r="T147" s="297"/>
      <c r="U147" s="298" t="s">
        <v>745</v>
      </c>
      <c r="V147" s="297"/>
      <c r="W147" s="299" t="s">
        <v>750</v>
      </c>
      <c r="X147" s="300"/>
      <c r="Y147" s="301"/>
      <c r="AA147" s="254" t="n">
        <f aca="false">IF(E147&gt;G147,IF(G147&lt;&gt;"",1))</f>
        <v>0</v>
      </c>
      <c r="AB147" s="254" t="n">
        <f aca="false">IF(E147=G147,IF(G147&lt;&gt;"",1))</f>
        <v>0</v>
      </c>
      <c r="AC147" s="254" t="n">
        <f aca="false">IF(E147&lt;G147,IF(E147&lt;&gt;"",1))</f>
        <v>0</v>
      </c>
    </row>
    <row r="148" customFormat="false" ht="18" hidden="false" customHeight="true" outlineLevel="0" collapsed="false">
      <c r="A148" s="286" t="n">
        <f aca="false">A147+1</f>
        <v>142</v>
      </c>
      <c r="B148" s="287" t="str">
        <f aca="false">IF(AA148=1,"won",IF(AB148=1,"tied",IF(AC148=1,"lost","")))</f>
        <v/>
      </c>
      <c r="C148" s="287"/>
      <c r="D148" s="288"/>
      <c r="E148" s="289"/>
      <c r="F148" s="290" t="s">
        <v>744</v>
      </c>
      <c r="G148" s="291"/>
      <c r="H148" s="292" t="n">
        <f aca="false">K148+N148+Q148</f>
        <v>0</v>
      </c>
      <c r="I148" s="290" t="s">
        <v>744</v>
      </c>
      <c r="J148" s="293" t="n">
        <f aca="false">M148+P148+S148</f>
        <v>0</v>
      </c>
      <c r="K148" s="294"/>
      <c r="L148" s="290" t="s">
        <v>744</v>
      </c>
      <c r="M148" s="295"/>
      <c r="N148" s="296"/>
      <c r="O148" s="290" t="s">
        <v>744</v>
      </c>
      <c r="P148" s="295"/>
      <c r="Q148" s="296"/>
      <c r="R148" s="290" t="s">
        <v>744</v>
      </c>
      <c r="S148" s="295"/>
      <c r="T148" s="297"/>
      <c r="U148" s="298" t="s">
        <v>745</v>
      </c>
      <c r="V148" s="297"/>
      <c r="W148" s="299" t="s">
        <v>750</v>
      </c>
      <c r="X148" s="300"/>
      <c r="Y148" s="301"/>
      <c r="AA148" s="254" t="n">
        <f aca="false">IF(E148&gt;G148,IF(G148&lt;&gt;"",1))</f>
        <v>0</v>
      </c>
      <c r="AB148" s="254" t="n">
        <f aca="false">IF(E148=G148,IF(G148&lt;&gt;"",1))</f>
        <v>0</v>
      </c>
      <c r="AC148" s="254" t="n">
        <f aca="false">IF(E148&lt;G148,IF(E148&lt;&gt;"",1))</f>
        <v>0</v>
      </c>
    </row>
    <row r="149" customFormat="false" ht="18" hidden="false" customHeight="true" outlineLevel="0" collapsed="false">
      <c r="A149" s="286" t="n">
        <f aca="false">A148+1</f>
        <v>143</v>
      </c>
      <c r="B149" s="287" t="str">
        <f aca="false">IF(AA149=1,"won",IF(AB149=1,"tied",IF(AC149=1,"lost","")))</f>
        <v/>
      </c>
      <c r="C149" s="287"/>
      <c r="D149" s="288"/>
      <c r="E149" s="289"/>
      <c r="F149" s="290" t="s">
        <v>744</v>
      </c>
      <c r="G149" s="291"/>
      <c r="H149" s="292" t="n">
        <f aca="false">K149+N149+Q149</f>
        <v>0</v>
      </c>
      <c r="I149" s="290" t="s">
        <v>744</v>
      </c>
      <c r="J149" s="293" t="n">
        <f aca="false">M149+P149+S149</f>
        <v>0</v>
      </c>
      <c r="K149" s="294"/>
      <c r="L149" s="290" t="s">
        <v>744</v>
      </c>
      <c r="M149" s="295"/>
      <c r="N149" s="296"/>
      <c r="O149" s="290" t="s">
        <v>744</v>
      </c>
      <c r="P149" s="295"/>
      <c r="Q149" s="296"/>
      <c r="R149" s="290" t="s">
        <v>744</v>
      </c>
      <c r="S149" s="295"/>
      <c r="T149" s="297"/>
      <c r="U149" s="298" t="s">
        <v>745</v>
      </c>
      <c r="V149" s="297"/>
      <c r="W149" s="299" t="s">
        <v>750</v>
      </c>
      <c r="X149" s="300"/>
      <c r="Y149" s="301"/>
      <c r="AA149" s="254" t="n">
        <f aca="false">IF(E149&gt;G149,IF(G149&lt;&gt;"",1))</f>
        <v>0</v>
      </c>
      <c r="AB149" s="254" t="n">
        <f aca="false">IF(E149=G149,IF(G149&lt;&gt;"",1))</f>
        <v>0</v>
      </c>
      <c r="AC149" s="254" t="n">
        <f aca="false">IF(E149&lt;G149,IF(E149&lt;&gt;"",1))</f>
        <v>0</v>
      </c>
    </row>
    <row r="150" customFormat="false" ht="18" hidden="false" customHeight="true" outlineLevel="0" collapsed="false">
      <c r="A150" s="286" t="n">
        <f aca="false">A149+1</f>
        <v>144</v>
      </c>
      <c r="B150" s="287" t="str">
        <f aca="false">IF(AA150=1,"won",IF(AB150=1,"tied",IF(AC150=1,"lost","")))</f>
        <v/>
      </c>
      <c r="C150" s="287"/>
      <c r="D150" s="288"/>
      <c r="E150" s="289"/>
      <c r="F150" s="290" t="s">
        <v>744</v>
      </c>
      <c r="G150" s="291"/>
      <c r="H150" s="292" t="n">
        <f aca="false">K150+N150+Q150</f>
        <v>0</v>
      </c>
      <c r="I150" s="290" t="s">
        <v>744</v>
      </c>
      <c r="J150" s="293" t="n">
        <f aca="false">M150+P150+S150</f>
        <v>0</v>
      </c>
      <c r="K150" s="294"/>
      <c r="L150" s="290" t="s">
        <v>744</v>
      </c>
      <c r="M150" s="295"/>
      <c r="N150" s="296"/>
      <c r="O150" s="290" t="s">
        <v>744</v>
      </c>
      <c r="P150" s="295"/>
      <c r="Q150" s="296"/>
      <c r="R150" s="290" t="s">
        <v>744</v>
      </c>
      <c r="S150" s="295"/>
      <c r="T150" s="297"/>
      <c r="U150" s="298" t="s">
        <v>745</v>
      </c>
      <c r="V150" s="297"/>
      <c r="W150" s="299" t="s">
        <v>750</v>
      </c>
      <c r="X150" s="300"/>
      <c r="Y150" s="301"/>
      <c r="AA150" s="254" t="n">
        <f aca="false">IF(E150&gt;G150,IF(G150&lt;&gt;"",1))</f>
        <v>0</v>
      </c>
      <c r="AB150" s="254" t="n">
        <f aca="false">IF(E150=G150,IF(G150&lt;&gt;"",1))</f>
        <v>0</v>
      </c>
      <c r="AC150" s="254" t="n">
        <f aca="false">IF(E150&lt;G150,IF(E150&lt;&gt;"",1))</f>
        <v>0</v>
      </c>
    </row>
    <row r="151" customFormat="false" ht="18" hidden="false" customHeight="true" outlineLevel="0" collapsed="false">
      <c r="A151" s="286" t="n">
        <f aca="false">A150+1</f>
        <v>145</v>
      </c>
      <c r="B151" s="287" t="str">
        <f aca="false">IF(AA151=1,"won",IF(AB151=1,"tied",IF(AC151=1,"lost","")))</f>
        <v/>
      </c>
      <c r="C151" s="287"/>
      <c r="D151" s="288"/>
      <c r="E151" s="289"/>
      <c r="F151" s="290" t="s">
        <v>744</v>
      </c>
      <c r="G151" s="291"/>
      <c r="H151" s="292" t="n">
        <f aca="false">K151+N151+Q151</f>
        <v>0</v>
      </c>
      <c r="I151" s="290" t="s">
        <v>744</v>
      </c>
      <c r="J151" s="293" t="n">
        <f aca="false">M151+P151+S151</f>
        <v>0</v>
      </c>
      <c r="K151" s="294"/>
      <c r="L151" s="290" t="s">
        <v>744</v>
      </c>
      <c r="M151" s="295"/>
      <c r="N151" s="296"/>
      <c r="O151" s="290" t="s">
        <v>744</v>
      </c>
      <c r="P151" s="295"/>
      <c r="Q151" s="296"/>
      <c r="R151" s="290" t="s">
        <v>744</v>
      </c>
      <c r="S151" s="295"/>
      <c r="T151" s="297"/>
      <c r="U151" s="298" t="s">
        <v>745</v>
      </c>
      <c r="V151" s="297"/>
      <c r="W151" s="299" t="s">
        <v>750</v>
      </c>
      <c r="X151" s="300"/>
      <c r="Y151" s="301"/>
      <c r="AA151" s="254" t="n">
        <f aca="false">IF(E151&gt;G151,IF(G151&lt;&gt;"",1))</f>
        <v>0</v>
      </c>
      <c r="AB151" s="254" t="n">
        <f aca="false">IF(E151=G151,IF(G151&lt;&gt;"",1))</f>
        <v>0</v>
      </c>
      <c r="AC151" s="254" t="n">
        <f aca="false">IF(E151&lt;G151,IF(E151&lt;&gt;"",1))</f>
        <v>0</v>
      </c>
    </row>
    <row r="152" customFormat="false" ht="18" hidden="false" customHeight="true" outlineLevel="0" collapsed="false">
      <c r="A152" s="286" t="n">
        <f aca="false">A151+1</f>
        <v>146</v>
      </c>
      <c r="B152" s="287" t="str">
        <f aca="false">IF(AA152=1,"won",IF(AB152=1,"tied",IF(AC152=1,"lost","")))</f>
        <v/>
      </c>
      <c r="C152" s="287"/>
      <c r="D152" s="288"/>
      <c r="E152" s="289"/>
      <c r="F152" s="290" t="s">
        <v>744</v>
      </c>
      <c r="G152" s="291"/>
      <c r="H152" s="292" t="n">
        <f aca="false">K152+N152+Q152</f>
        <v>0</v>
      </c>
      <c r="I152" s="290" t="s">
        <v>744</v>
      </c>
      <c r="J152" s="293" t="n">
        <f aca="false">M152+P152+S152</f>
        <v>0</v>
      </c>
      <c r="K152" s="294"/>
      <c r="L152" s="290" t="s">
        <v>744</v>
      </c>
      <c r="M152" s="295"/>
      <c r="N152" s="296"/>
      <c r="O152" s="290" t="s">
        <v>744</v>
      </c>
      <c r="P152" s="295"/>
      <c r="Q152" s="296"/>
      <c r="R152" s="290" t="s">
        <v>744</v>
      </c>
      <c r="S152" s="295"/>
      <c r="T152" s="297"/>
      <c r="U152" s="298" t="s">
        <v>745</v>
      </c>
      <c r="V152" s="297"/>
      <c r="W152" s="299" t="s">
        <v>750</v>
      </c>
      <c r="X152" s="300"/>
      <c r="Y152" s="301"/>
      <c r="AA152" s="254" t="n">
        <f aca="false">IF(E152&gt;G152,IF(G152&lt;&gt;"",1))</f>
        <v>0</v>
      </c>
      <c r="AB152" s="254" t="n">
        <f aca="false">IF(E152=G152,IF(G152&lt;&gt;"",1))</f>
        <v>0</v>
      </c>
      <c r="AC152" s="254" t="n">
        <f aca="false">IF(E152&lt;G152,IF(E152&lt;&gt;"",1))</f>
        <v>0</v>
      </c>
    </row>
    <row r="153" customFormat="false" ht="18" hidden="false" customHeight="true" outlineLevel="0" collapsed="false">
      <c r="A153" s="286" t="n">
        <f aca="false">A152+1</f>
        <v>147</v>
      </c>
      <c r="B153" s="287" t="str">
        <f aca="false">IF(AA153=1,"won",IF(AB153=1,"tied",IF(AC153=1,"lost","")))</f>
        <v/>
      </c>
      <c r="C153" s="287"/>
      <c r="D153" s="288"/>
      <c r="E153" s="289"/>
      <c r="F153" s="290" t="s">
        <v>744</v>
      </c>
      <c r="G153" s="291"/>
      <c r="H153" s="292" t="n">
        <f aca="false">K153+N153+Q153</f>
        <v>0</v>
      </c>
      <c r="I153" s="290" t="s">
        <v>744</v>
      </c>
      <c r="J153" s="293" t="n">
        <f aca="false">M153+P153+S153</f>
        <v>0</v>
      </c>
      <c r="K153" s="294"/>
      <c r="L153" s="290" t="s">
        <v>744</v>
      </c>
      <c r="M153" s="295"/>
      <c r="N153" s="296"/>
      <c r="O153" s="290" t="s">
        <v>744</v>
      </c>
      <c r="P153" s="295"/>
      <c r="Q153" s="296"/>
      <c r="R153" s="290" t="s">
        <v>744</v>
      </c>
      <c r="S153" s="295"/>
      <c r="T153" s="297"/>
      <c r="U153" s="298" t="s">
        <v>745</v>
      </c>
      <c r="V153" s="297"/>
      <c r="W153" s="299" t="s">
        <v>750</v>
      </c>
      <c r="X153" s="300"/>
      <c r="Y153" s="301"/>
      <c r="AA153" s="254" t="n">
        <f aca="false">IF(E153&gt;G153,IF(G153&lt;&gt;"",1))</f>
        <v>0</v>
      </c>
      <c r="AB153" s="254" t="n">
        <f aca="false">IF(E153=G153,IF(G153&lt;&gt;"",1))</f>
        <v>0</v>
      </c>
      <c r="AC153" s="254" t="n">
        <f aca="false">IF(E153&lt;G153,IF(E153&lt;&gt;"",1))</f>
        <v>0</v>
      </c>
    </row>
    <row r="154" customFormat="false" ht="18" hidden="false" customHeight="true" outlineLevel="0" collapsed="false">
      <c r="A154" s="286" t="n">
        <f aca="false">A153+1</f>
        <v>148</v>
      </c>
      <c r="B154" s="287" t="str">
        <f aca="false">IF(AA154=1,"won",IF(AB154=1,"tied",IF(AC154=1,"lost","")))</f>
        <v/>
      </c>
      <c r="C154" s="287"/>
      <c r="D154" s="288"/>
      <c r="E154" s="289"/>
      <c r="F154" s="290" t="s">
        <v>744</v>
      </c>
      <c r="G154" s="291"/>
      <c r="H154" s="292" t="n">
        <f aca="false">K154+N154+Q154</f>
        <v>0</v>
      </c>
      <c r="I154" s="290" t="s">
        <v>744</v>
      </c>
      <c r="J154" s="293" t="n">
        <f aca="false">M154+P154+S154</f>
        <v>0</v>
      </c>
      <c r="K154" s="294"/>
      <c r="L154" s="290" t="s">
        <v>744</v>
      </c>
      <c r="M154" s="295"/>
      <c r="N154" s="296"/>
      <c r="O154" s="290" t="s">
        <v>744</v>
      </c>
      <c r="P154" s="295"/>
      <c r="Q154" s="296"/>
      <c r="R154" s="290" t="s">
        <v>744</v>
      </c>
      <c r="S154" s="295"/>
      <c r="T154" s="297"/>
      <c r="U154" s="298" t="s">
        <v>745</v>
      </c>
      <c r="V154" s="297"/>
      <c r="W154" s="299" t="s">
        <v>750</v>
      </c>
      <c r="X154" s="300"/>
      <c r="Y154" s="301"/>
      <c r="AA154" s="254" t="n">
        <f aca="false">IF(E154&gt;G154,IF(G154&lt;&gt;"",1))</f>
        <v>0</v>
      </c>
      <c r="AB154" s="254" t="n">
        <f aca="false">IF(E154=G154,IF(G154&lt;&gt;"",1))</f>
        <v>0</v>
      </c>
      <c r="AC154" s="254" t="n">
        <f aca="false">IF(E154&lt;G154,IF(E154&lt;&gt;"",1))</f>
        <v>0</v>
      </c>
    </row>
    <row r="155" customFormat="false" ht="18" hidden="false" customHeight="true" outlineLevel="0" collapsed="false">
      <c r="A155" s="286" t="n">
        <f aca="false">A154+1</f>
        <v>149</v>
      </c>
      <c r="B155" s="287" t="str">
        <f aca="false">IF(AA155=1,"won",IF(AB155=1,"tied",IF(AC155=1,"lost","")))</f>
        <v/>
      </c>
      <c r="C155" s="287"/>
      <c r="D155" s="288"/>
      <c r="E155" s="289"/>
      <c r="F155" s="290" t="s">
        <v>744</v>
      </c>
      <c r="G155" s="291"/>
      <c r="H155" s="292" t="n">
        <f aca="false">K155+N155+Q155</f>
        <v>0</v>
      </c>
      <c r="I155" s="290" t="s">
        <v>744</v>
      </c>
      <c r="J155" s="293" t="n">
        <f aca="false">M155+P155+S155</f>
        <v>0</v>
      </c>
      <c r="K155" s="294"/>
      <c r="L155" s="290" t="s">
        <v>744</v>
      </c>
      <c r="M155" s="295"/>
      <c r="N155" s="296"/>
      <c r="O155" s="290" t="s">
        <v>744</v>
      </c>
      <c r="P155" s="295"/>
      <c r="Q155" s="296"/>
      <c r="R155" s="290" t="s">
        <v>744</v>
      </c>
      <c r="S155" s="295"/>
      <c r="T155" s="297"/>
      <c r="U155" s="298" t="s">
        <v>745</v>
      </c>
      <c r="V155" s="297"/>
      <c r="W155" s="299" t="s">
        <v>750</v>
      </c>
      <c r="X155" s="300"/>
      <c r="Y155" s="301"/>
      <c r="AA155" s="254" t="n">
        <f aca="false">IF(E155&gt;G155,IF(G155&lt;&gt;"",1))</f>
        <v>0</v>
      </c>
      <c r="AB155" s="254" t="n">
        <f aca="false">IF(E155=G155,IF(G155&lt;&gt;"",1))</f>
        <v>0</v>
      </c>
      <c r="AC155" s="254" t="n">
        <f aca="false">IF(E155&lt;G155,IF(E155&lt;&gt;"",1))</f>
        <v>0</v>
      </c>
    </row>
    <row r="156" customFormat="false" ht="18" hidden="false" customHeight="true" outlineLevel="0" collapsed="false">
      <c r="A156" s="286" t="n">
        <f aca="false">A155+1</f>
        <v>150</v>
      </c>
      <c r="B156" s="287" t="str">
        <f aca="false">IF(AA156=1,"won",IF(AB156=1,"tied",IF(AC156=1,"lost","")))</f>
        <v/>
      </c>
      <c r="C156" s="287"/>
      <c r="D156" s="288"/>
      <c r="E156" s="289"/>
      <c r="F156" s="290" t="s">
        <v>744</v>
      </c>
      <c r="G156" s="291"/>
      <c r="H156" s="292" t="n">
        <f aca="false">K156+N156+Q156</f>
        <v>0</v>
      </c>
      <c r="I156" s="290" t="s">
        <v>744</v>
      </c>
      <c r="J156" s="293" t="n">
        <f aca="false">M156+P156+S156</f>
        <v>0</v>
      </c>
      <c r="K156" s="294"/>
      <c r="L156" s="290" t="s">
        <v>744</v>
      </c>
      <c r="M156" s="295"/>
      <c r="N156" s="296"/>
      <c r="O156" s="290" t="s">
        <v>744</v>
      </c>
      <c r="P156" s="295"/>
      <c r="Q156" s="296"/>
      <c r="R156" s="290" t="s">
        <v>744</v>
      </c>
      <c r="S156" s="295"/>
      <c r="T156" s="297"/>
      <c r="U156" s="298" t="s">
        <v>745</v>
      </c>
      <c r="V156" s="297"/>
      <c r="W156" s="299" t="s">
        <v>750</v>
      </c>
      <c r="X156" s="300"/>
      <c r="Y156" s="301"/>
      <c r="AA156" s="254" t="n">
        <f aca="false">IF(E156&gt;G156,IF(G156&lt;&gt;"",1))</f>
        <v>0</v>
      </c>
      <c r="AB156" s="254" t="n">
        <f aca="false">IF(E156=G156,IF(G156&lt;&gt;"",1))</f>
        <v>0</v>
      </c>
      <c r="AC156" s="254" t="n">
        <f aca="false">IF(E156&lt;G156,IF(E156&lt;&gt;"",1))</f>
        <v>0</v>
      </c>
    </row>
    <row r="157" customFormat="false" ht="18" hidden="false" customHeight="true" outlineLevel="0" collapsed="false">
      <c r="A157" s="286" t="n">
        <f aca="false">A156+1</f>
        <v>151</v>
      </c>
      <c r="B157" s="287" t="str">
        <f aca="false">IF(AA157=1,"won",IF(AB157=1,"tied",IF(AC157=1,"lost","")))</f>
        <v/>
      </c>
      <c r="C157" s="287"/>
      <c r="D157" s="288"/>
      <c r="E157" s="289"/>
      <c r="F157" s="290" t="s">
        <v>744</v>
      </c>
      <c r="G157" s="291"/>
      <c r="H157" s="292" t="n">
        <f aca="false">K157+N157+Q157</f>
        <v>0</v>
      </c>
      <c r="I157" s="290" t="s">
        <v>744</v>
      </c>
      <c r="J157" s="293" t="n">
        <f aca="false">M157+P157+S157</f>
        <v>0</v>
      </c>
      <c r="K157" s="294"/>
      <c r="L157" s="290" t="s">
        <v>744</v>
      </c>
      <c r="M157" s="295"/>
      <c r="N157" s="296"/>
      <c r="O157" s="290" t="s">
        <v>744</v>
      </c>
      <c r="P157" s="295"/>
      <c r="Q157" s="296"/>
      <c r="R157" s="290" t="s">
        <v>744</v>
      </c>
      <c r="S157" s="295"/>
      <c r="T157" s="297"/>
      <c r="U157" s="298" t="s">
        <v>745</v>
      </c>
      <c r="V157" s="297"/>
      <c r="W157" s="299" t="s">
        <v>750</v>
      </c>
      <c r="X157" s="300"/>
      <c r="Y157" s="301"/>
      <c r="AA157" s="254" t="n">
        <f aca="false">IF(E157&gt;G157,IF(G157&lt;&gt;"",1))</f>
        <v>0</v>
      </c>
      <c r="AB157" s="254" t="n">
        <f aca="false">IF(E157=G157,IF(G157&lt;&gt;"",1))</f>
        <v>0</v>
      </c>
      <c r="AC157" s="254" t="n">
        <f aca="false">IF(E157&lt;G157,IF(E157&lt;&gt;"",1))</f>
        <v>0</v>
      </c>
    </row>
    <row r="158" customFormat="false" ht="18" hidden="false" customHeight="true" outlineLevel="0" collapsed="false">
      <c r="A158" s="286" t="n">
        <f aca="false">A157+1</f>
        <v>152</v>
      </c>
      <c r="B158" s="287" t="str">
        <f aca="false">IF(AA158=1,"won",IF(AB158=1,"tied",IF(AC158=1,"lost","")))</f>
        <v/>
      </c>
      <c r="C158" s="287"/>
      <c r="D158" s="288"/>
      <c r="E158" s="289"/>
      <c r="F158" s="290" t="s">
        <v>744</v>
      </c>
      <c r="G158" s="291"/>
      <c r="H158" s="292" t="n">
        <f aca="false">K158+N158+Q158</f>
        <v>0</v>
      </c>
      <c r="I158" s="290" t="s">
        <v>744</v>
      </c>
      <c r="J158" s="293" t="n">
        <f aca="false">M158+P158+S158</f>
        <v>0</v>
      </c>
      <c r="K158" s="294"/>
      <c r="L158" s="290" t="s">
        <v>744</v>
      </c>
      <c r="M158" s="295"/>
      <c r="N158" s="296"/>
      <c r="O158" s="290" t="s">
        <v>744</v>
      </c>
      <c r="P158" s="295"/>
      <c r="Q158" s="296"/>
      <c r="R158" s="290" t="s">
        <v>744</v>
      </c>
      <c r="S158" s="295"/>
      <c r="T158" s="297"/>
      <c r="U158" s="298" t="s">
        <v>745</v>
      </c>
      <c r="V158" s="297"/>
      <c r="W158" s="299" t="s">
        <v>750</v>
      </c>
      <c r="X158" s="300"/>
      <c r="Y158" s="301"/>
      <c r="AA158" s="254" t="n">
        <f aca="false">IF(E158&gt;G158,IF(G158&lt;&gt;"",1))</f>
        <v>0</v>
      </c>
      <c r="AB158" s="254" t="n">
        <f aca="false">IF(E158=G158,IF(G158&lt;&gt;"",1))</f>
        <v>0</v>
      </c>
      <c r="AC158" s="254" t="n">
        <f aca="false">IF(E158&lt;G158,IF(E158&lt;&gt;"",1))</f>
        <v>0</v>
      </c>
    </row>
    <row r="159" customFormat="false" ht="18" hidden="false" customHeight="true" outlineLevel="0" collapsed="false">
      <c r="A159" s="286" t="n">
        <f aca="false">A158+1</f>
        <v>153</v>
      </c>
      <c r="B159" s="287" t="str">
        <f aca="false">IF(AA159=1,"won",IF(AB159=1,"tied",IF(AC159=1,"lost","")))</f>
        <v/>
      </c>
      <c r="C159" s="287"/>
      <c r="D159" s="288"/>
      <c r="E159" s="289"/>
      <c r="F159" s="290" t="s">
        <v>744</v>
      </c>
      <c r="G159" s="291"/>
      <c r="H159" s="292" t="n">
        <f aca="false">K159+N159+Q159</f>
        <v>0</v>
      </c>
      <c r="I159" s="290" t="s">
        <v>744</v>
      </c>
      <c r="J159" s="293" t="n">
        <f aca="false">M159+P159+S159</f>
        <v>0</v>
      </c>
      <c r="K159" s="294"/>
      <c r="L159" s="290" t="s">
        <v>744</v>
      </c>
      <c r="M159" s="295"/>
      <c r="N159" s="296"/>
      <c r="O159" s="290" t="s">
        <v>744</v>
      </c>
      <c r="P159" s="295"/>
      <c r="Q159" s="296"/>
      <c r="R159" s="290" t="s">
        <v>744</v>
      </c>
      <c r="S159" s="295"/>
      <c r="T159" s="297"/>
      <c r="U159" s="298" t="s">
        <v>745</v>
      </c>
      <c r="V159" s="297"/>
      <c r="W159" s="299" t="s">
        <v>750</v>
      </c>
      <c r="X159" s="300"/>
      <c r="Y159" s="301"/>
      <c r="AA159" s="254" t="n">
        <f aca="false">IF(E159&gt;G159,IF(G159&lt;&gt;"",1))</f>
        <v>0</v>
      </c>
      <c r="AB159" s="254" t="n">
        <f aca="false">IF(E159=G159,IF(G159&lt;&gt;"",1))</f>
        <v>0</v>
      </c>
      <c r="AC159" s="254" t="n">
        <f aca="false">IF(E159&lt;G159,IF(E159&lt;&gt;"",1))</f>
        <v>0</v>
      </c>
    </row>
    <row r="160" customFormat="false" ht="18" hidden="false" customHeight="true" outlineLevel="0" collapsed="false">
      <c r="A160" s="286" t="n">
        <f aca="false">A159+1</f>
        <v>154</v>
      </c>
      <c r="B160" s="287" t="str">
        <f aca="false">IF(AA160=1,"won",IF(AB160=1,"tied",IF(AC160=1,"lost","")))</f>
        <v/>
      </c>
      <c r="C160" s="287"/>
      <c r="D160" s="288"/>
      <c r="E160" s="289"/>
      <c r="F160" s="290" t="s">
        <v>744</v>
      </c>
      <c r="G160" s="291"/>
      <c r="H160" s="292" t="n">
        <f aca="false">K160+N160+Q160</f>
        <v>0</v>
      </c>
      <c r="I160" s="290" t="s">
        <v>744</v>
      </c>
      <c r="J160" s="293" t="n">
        <f aca="false">M160+P160+S160</f>
        <v>0</v>
      </c>
      <c r="K160" s="294"/>
      <c r="L160" s="290" t="s">
        <v>744</v>
      </c>
      <c r="M160" s="295"/>
      <c r="N160" s="296"/>
      <c r="O160" s="290" t="s">
        <v>744</v>
      </c>
      <c r="P160" s="295"/>
      <c r="Q160" s="296"/>
      <c r="R160" s="290" t="s">
        <v>744</v>
      </c>
      <c r="S160" s="295"/>
      <c r="T160" s="297"/>
      <c r="U160" s="298" t="s">
        <v>745</v>
      </c>
      <c r="V160" s="297"/>
      <c r="W160" s="299" t="s">
        <v>750</v>
      </c>
      <c r="X160" s="300"/>
      <c r="Y160" s="301"/>
      <c r="AA160" s="254" t="n">
        <f aca="false">IF(E160&gt;G160,IF(G160&lt;&gt;"",1))</f>
        <v>0</v>
      </c>
      <c r="AB160" s="254" t="n">
        <f aca="false">IF(E160=G160,IF(G160&lt;&gt;"",1))</f>
        <v>0</v>
      </c>
      <c r="AC160" s="254" t="n">
        <f aca="false">IF(E160&lt;G160,IF(E160&lt;&gt;"",1))</f>
        <v>0</v>
      </c>
    </row>
    <row r="161" customFormat="false" ht="18" hidden="false" customHeight="true" outlineLevel="0" collapsed="false">
      <c r="A161" s="286" t="n">
        <f aca="false">A160+1</f>
        <v>155</v>
      </c>
      <c r="B161" s="287" t="str">
        <f aca="false">IF(AA161=1,"won",IF(AB161=1,"tied",IF(AC161=1,"lost","")))</f>
        <v/>
      </c>
      <c r="C161" s="287"/>
      <c r="D161" s="288"/>
      <c r="E161" s="289"/>
      <c r="F161" s="290" t="s">
        <v>744</v>
      </c>
      <c r="G161" s="291"/>
      <c r="H161" s="292" t="n">
        <f aca="false">K161+N161+Q161</f>
        <v>0</v>
      </c>
      <c r="I161" s="290" t="s">
        <v>744</v>
      </c>
      <c r="J161" s="293" t="n">
        <f aca="false">M161+P161+S161</f>
        <v>0</v>
      </c>
      <c r="K161" s="294"/>
      <c r="L161" s="290" t="s">
        <v>744</v>
      </c>
      <c r="M161" s="295"/>
      <c r="N161" s="296"/>
      <c r="O161" s="290" t="s">
        <v>744</v>
      </c>
      <c r="P161" s="295"/>
      <c r="Q161" s="296"/>
      <c r="R161" s="290" t="s">
        <v>744</v>
      </c>
      <c r="S161" s="295"/>
      <c r="T161" s="297"/>
      <c r="U161" s="298" t="s">
        <v>745</v>
      </c>
      <c r="V161" s="297"/>
      <c r="W161" s="299" t="s">
        <v>750</v>
      </c>
      <c r="X161" s="300"/>
      <c r="Y161" s="301"/>
      <c r="AA161" s="254" t="n">
        <f aca="false">IF(E161&gt;G161,IF(G161&lt;&gt;"",1))</f>
        <v>0</v>
      </c>
      <c r="AB161" s="254" t="n">
        <f aca="false">IF(E161=G161,IF(G161&lt;&gt;"",1))</f>
        <v>0</v>
      </c>
      <c r="AC161" s="254" t="n">
        <f aca="false">IF(E161&lt;G161,IF(E161&lt;&gt;"",1))</f>
        <v>0</v>
      </c>
    </row>
    <row r="162" customFormat="false" ht="18" hidden="false" customHeight="true" outlineLevel="0" collapsed="false">
      <c r="A162" s="286" t="n">
        <f aca="false">A161+1</f>
        <v>156</v>
      </c>
      <c r="B162" s="287" t="str">
        <f aca="false">IF(AA162=1,"won",IF(AB162=1,"tied",IF(AC162=1,"lost","")))</f>
        <v/>
      </c>
      <c r="C162" s="287"/>
      <c r="D162" s="288"/>
      <c r="E162" s="289"/>
      <c r="F162" s="290" t="s">
        <v>744</v>
      </c>
      <c r="G162" s="291"/>
      <c r="H162" s="292" t="n">
        <f aca="false">K162+N162+Q162</f>
        <v>0</v>
      </c>
      <c r="I162" s="290" t="s">
        <v>744</v>
      </c>
      <c r="J162" s="293" t="n">
        <f aca="false">M162+P162+S162</f>
        <v>0</v>
      </c>
      <c r="K162" s="294"/>
      <c r="L162" s="290" t="s">
        <v>744</v>
      </c>
      <c r="M162" s="295"/>
      <c r="N162" s="296"/>
      <c r="O162" s="290" t="s">
        <v>744</v>
      </c>
      <c r="P162" s="295"/>
      <c r="Q162" s="296"/>
      <c r="R162" s="290" t="s">
        <v>744</v>
      </c>
      <c r="S162" s="295"/>
      <c r="T162" s="297"/>
      <c r="U162" s="298" t="s">
        <v>745</v>
      </c>
      <c r="V162" s="297"/>
      <c r="W162" s="299" t="s">
        <v>750</v>
      </c>
      <c r="X162" s="300"/>
      <c r="Y162" s="301"/>
      <c r="AA162" s="254" t="n">
        <f aca="false">IF(E162&gt;G162,IF(G162&lt;&gt;"",1))</f>
        <v>0</v>
      </c>
      <c r="AB162" s="254" t="n">
        <f aca="false">IF(E162=G162,IF(G162&lt;&gt;"",1))</f>
        <v>0</v>
      </c>
      <c r="AC162" s="254" t="n">
        <f aca="false">IF(E162&lt;G162,IF(E162&lt;&gt;"",1))</f>
        <v>0</v>
      </c>
    </row>
    <row r="163" customFormat="false" ht="18" hidden="false" customHeight="true" outlineLevel="0" collapsed="false">
      <c r="A163" s="286" t="n">
        <f aca="false">A162+1</f>
        <v>157</v>
      </c>
      <c r="B163" s="287" t="str">
        <f aca="false">IF(AA163=1,"won",IF(AB163=1,"tied",IF(AC163=1,"lost","")))</f>
        <v/>
      </c>
      <c r="C163" s="287"/>
      <c r="D163" s="288"/>
      <c r="E163" s="289"/>
      <c r="F163" s="290" t="s">
        <v>744</v>
      </c>
      <c r="G163" s="291"/>
      <c r="H163" s="292" t="n">
        <f aca="false">K163+N163+Q163</f>
        <v>0</v>
      </c>
      <c r="I163" s="290" t="s">
        <v>744</v>
      </c>
      <c r="J163" s="293" t="n">
        <f aca="false">M163+P163+S163</f>
        <v>0</v>
      </c>
      <c r="K163" s="294"/>
      <c r="L163" s="290" t="s">
        <v>744</v>
      </c>
      <c r="M163" s="295"/>
      <c r="N163" s="296"/>
      <c r="O163" s="290" t="s">
        <v>744</v>
      </c>
      <c r="P163" s="295"/>
      <c r="Q163" s="296"/>
      <c r="R163" s="290" t="s">
        <v>744</v>
      </c>
      <c r="S163" s="295"/>
      <c r="T163" s="297"/>
      <c r="U163" s="298" t="s">
        <v>745</v>
      </c>
      <c r="V163" s="297"/>
      <c r="W163" s="299" t="s">
        <v>750</v>
      </c>
      <c r="X163" s="300"/>
      <c r="Y163" s="301"/>
      <c r="AA163" s="254" t="n">
        <f aca="false">IF(E163&gt;G163,IF(G163&lt;&gt;"",1))</f>
        <v>0</v>
      </c>
      <c r="AB163" s="254" t="n">
        <f aca="false">IF(E163=G163,IF(G163&lt;&gt;"",1))</f>
        <v>0</v>
      </c>
      <c r="AC163" s="254" t="n">
        <f aca="false">IF(E163&lt;G163,IF(E163&lt;&gt;"",1))</f>
        <v>0</v>
      </c>
    </row>
    <row r="164" customFormat="false" ht="18" hidden="false" customHeight="true" outlineLevel="0" collapsed="false">
      <c r="A164" s="286" t="n">
        <f aca="false">A163+1</f>
        <v>158</v>
      </c>
      <c r="B164" s="287" t="str">
        <f aca="false">IF(AA164=1,"won",IF(AB164=1,"tied",IF(AC164=1,"lost","")))</f>
        <v/>
      </c>
      <c r="C164" s="287"/>
      <c r="D164" s="288"/>
      <c r="E164" s="289"/>
      <c r="F164" s="290" t="s">
        <v>744</v>
      </c>
      <c r="G164" s="291"/>
      <c r="H164" s="292" t="n">
        <f aca="false">K164+N164+Q164</f>
        <v>0</v>
      </c>
      <c r="I164" s="290" t="s">
        <v>744</v>
      </c>
      <c r="J164" s="293" t="n">
        <f aca="false">M164+P164+S164</f>
        <v>0</v>
      </c>
      <c r="K164" s="294"/>
      <c r="L164" s="290" t="s">
        <v>744</v>
      </c>
      <c r="M164" s="295"/>
      <c r="N164" s="296"/>
      <c r="O164" s="290" t="s">
        <v>744</v>
      </c>
      <c r="P164" s="295"/>
      <c r="Q164" s="296"/>
      <c r="R164" s="290" t="s">
        <v>744</v>
      </c>
      <c r="S164" s="295"/>
      <c r="T164" s="297"/>
      <c r="U164" s="298" t="s">
        <v>745</v>
      </c>
      <c r="V164" s="297"/>
      <c r="W164" s="299" t="s">
        <v>750</v>
      </c>
      <c r="X164" s="300"/>
      <c r="Y164" s="301"/>
      <c r="AA164" s="254" t="n">
        <f aca="false">IF(E164&gt;G164,IF(G164&lt;&gt;"",1))</f>
        <v>0</v>
      </c>
      <c r="AB164" s="254" t="n">
        <f aca="false">IF(E164=G164,IF(G164&lt;&gt;"",1))</f>
        <v>0</v>
      </c>
      <c r="AC164" s="254" t="n">
        <f aca="false">IF(E164&lt;G164,IF(E164&lt;&gt;"",1))</f>
        <v>0</v>
      </c>
    </row>
    <row r="165" customFormat="false" ht="18" hidden="false" customHeight="true" outlineLevel="0" collapsed="false">
      <c r="A165" s="286" t="n">
        <f aca="false">A164+1</f>
        <v>159</v>
      </c>
      <c r="B165" s="287" t="str">
        <f aca="false">IF(AA165=1,"won",IF(AB165=1,"tied",IF(AC165=1,"lost","")))</f>
        <v/>
      </c>
      <c r="C165" s="287"/>
      <c r="D165" s="288"/>
      <c r="E165" s="289"/>
      <c r="F165" s="290" t="s">
        <v>744</v>
      </c>
      <c r="G165" s="291"/>
      <c r="H165" s="292" t="n">
        <f aca="false">K165+N165+Q165</f>
        <v>0</v>
      </c>
      <c r="I165" s="290" t="s">
        <v>744</v>
      </c>
      <c r="J165" s="293" t="n">
        <f aca="false">M165+P165+S165</f>
        <v>0</v>
      </c>
      <c r="K165" s="294"/>
      <c r="L165" s="290" t="s">
        <v>744</v>
      </c>
      <c r="M165" s="295"/>
      <c r="N165" s="296"/>
      <c r="O165" s="290" t="s">
        <v>744</v>
      </c>
      <c r="P165" s="295"/>
      <c r="Q165" s="296"/>
      <c r="R165" s="290" t="s">
        <v>744</v>
      </c>
      <c r="S165" s="295"/>
      <c r="T165" s="297"/>
      <c r="U165" s="298" t="s">
        <v>745</v>
      </c>
      <c r="V165" s="297"/>
      <c r="W165" s="299" t="s">
        <v>750</v>
      </c>
      <c r="X165" s="300"/>
      <c r="Y165" s="301"/>
      <c r="AA165" s="254" t="n">
        <f aca="false">IF(E165&gt;G165,IF(G165&lt;&gt;"",1))</f>
        <v>0</v>
      </c>
      <c r="AB165" s="254" t="n">
        <f aca="false">IF(E165=G165,IF(G165&lt;&gt;"",1))</f>
        <v>0</v>
      </c>
      <c r="AC165" s="254" t="n">
        <f aca="false">IF(E165&lt;G165,IF(E165&lt;&gt;"",1))</f>
        <v>0</v>
      </c>
    </row>
    <row r="166" customFormat="false" ht="18" hidden="false" customHeight="true" outlineLevel="0" collapsed="false">
      <c r="A166" s="286" t="n">
        <f aca="false">A165+1</f>
        <v>160</v>
      </c>
      <c r="B166" s="287" t="str">
        <f aca="false">IF(AA166=1,"won",IF(AB166=1,"tied",IF(AC166=1,"lost","")))</f>
        <v/>
      </c>
      <c r="C166" s="287"/>
      <c r="D166" s="288"/>
      <c r="E166" s="289"/>
      <c r="F166" s="290" t="s">
        <v>744</v>
      </c>
      <c r="G166" s="291"/>
      <c r="H166" s="292" t="n">
        <f aca="false">K166+N166+Q166</f>
        <v>0</v>
      </c>
      <c r="I166" s="290" t="s">
        <v>744</v>
      </c>
      <c r="J166" s="293" t="n">
        <f aca="false">M166+P166+S166</f>
        <v>0</v>
      </c>
      <c r="K166" s="294"/>
      <c r="L166" s="290" t="s">
        <v>744</v>
      </c>
      <c r="M166" s="295"/>
      <c r="N166" s="296"/>
      <c r="O166" s="290" t="s">
        <v>744</v>
      </c>
      <c r="P166" s="295"/>
      <c r="Q166" s="296"/>
      <c r="R166" s="290" t="s">
        <v>744</v>
      </c>
      <c r="S166" s="295"/>
      <c r="T166" s="297"/>
      <c r="U166" s="298" t="s">
        <v>745</v>
      </c>
      <c r="V166" s="297"/>
      <c r="W166" s="299" t="s">
        <v>750</v>
      </c>
      <c r="X166" s="300"/>
      <c r="Y166" s="301"/>
      <c r="AA166" s="254" t="n">
        <f aca="false">IF(E166&gt;G166,IF(G166&lt;&gt;"",1))</f>
        <v>0</v>
      </c>
      <c r="AB166" s="254" t="n">
        <f aca="false">IF(E166=G166,IF(G166&lt;&gt;"",1))</f>
        <v>0</v>
      </c>
      <c r="AC166" s="254" t="n">
        <f aca="false">IF(E166&lt;G166,IF(E166&lt;&gt;"",1))</f>
        <v>0</v>
      </c>
    </row>
    <row r="167" customFormat="false" ht="18" hidden="false" customHeight="true" outlineLevel="0" collapsed="false">
      <c r="A167" s="286" t="n">
        <f aca="false">A166+1</f>
        <v>161</v>
      </c>
      <c r="B167" s="287" t="str">
        <f aca="false">IF(AA167=1,"won",IF(AB167=1,"tied",IF(AC167=1,"lost","")))</f>
        <v/>
      </c>
      <c r="C167" s="287"/>
      <c r="D167" s="288"/>
      <c r="E167" s="289"/>
      <c r="F167" s="290" t="s">
        <v>744</v>
      </c>
      <c r="G167" s="291"/>
      <c r="H167" s="292" t="n">
        <f aca="false">K167+N167+Q167</f>
        <v>0</v>
      </c>
      <c r="I167" s="290" t="s">
        <v>744</v>
      </c>
      <c r="J167" s="293" t="n">
        <f aca="false">M167+P167+S167</f>
        <v>0</v>
      </c>
      <c r="K167" s="294"/>
      <c r="L167" s="290" t="s">
        <v>744</v>
      </c>
      <c r="M167" s="295"/>
      <c r="N167" s="296"/>
      <c r="O167" s="290" t="s">
        <v>744</v>
      </c>
      <c r="P167" s="295"/>
      <c r="Q167" s="296"/>
      <c r="R167" s="290" t="s">
        <v>744</v>
      </c>
      <c r="S167" s="295"/>
      <c r="T167" s="297"/>
      <c r="U167" s="298" t="s">
        <v>745</v>
      </c>
      <c r="V167" s="297"/>
      <c r="W167" s="299" t="s">
        <v>750</v>
      </c>
      <c r="X167" s="300"/>
      <c r="Y167" s="301"/>
      <c r="AA167" s="254" t="n">
        <f aca="false">IF(E167&gt;G167,IF(G167&lt;&gt;"",1))</f>
        <v>0</v>
      </c>
      <c r="AB167" s="254" t="n">
        <f aca="false">IF(E167=G167,IF(G167&lt;&gt;"",1))</f>
        <v>0</v>
      </c>
      <c r="AC167" s="254" t="n">
        <f aca="false">IF(E167&lt;G167,IF(E167&lt;&gt;"",1))</f>
        <v>0</v>
      </c>
    </row>
    <row r="168" customFormat="false" ht="18" hidden="false" customHeight="true" outlineLevel="0" collapsed="false">
      <c r="A168" s="286" t="n">
        <f aca="false">A167+1</f>
        <v>162</v>
      </c>
      <c r="B168" s="287" t="str">
        <f aca="false">IF(AA168=1,"won",IF(AB168=1,"tied",IF(AC168=1,"lost","")))</f>
        <v/>
      </c>
      <c r="C168" s="287"/>
      <c r="D168" s="288"/>
      <c r="E168" s="289"/>
      <c r="F168" s="290" t="s">
        <v>744</v>
      </c>
      <c r="G168" s="291"/>
      <c r="H168" s="292" t="n">
        <f aca="false">K168+N168+Q168</f>
        <v>0</v>
      </c>
      <c r="I168" s="290" t="s">
        <v>744</v>
      </c>
      <c r="J168" s="293" t="n">
        <f aca="false">M168+P168+S168</f>
        <v>0</v>
      </c>
      <c r="K168" s="294"/>
      <c r="L168" s="290" t="s">
        <v>744</v>
      </c>
      <c r="M168" s="295"/>
      <c r="N168" s="296"/>
      <c r="O168" s="290" t="s">
        <v>744</v>
      </c>
      <c r="P168" s="295"/>
      <c r="Q168" s="296"/>
      <c r="R168" s="290" t="s">
        <v>744</v>
      </c>
      <c r="S168" s="295"/>
      <c r="T168" s="297"/>
      <c r="U168" s="298" t="s">
        <v>745</v>
      </c>
      <c r="V168" s="297"/>
      <c r="W168" s="299" t="s">
        <v>750</v>
      </c>
      <c r="X168" s="300"/>
      <c r="Y168" s="301"/>
      <c r="AA168" s="254" t="n">
        <f aca="false">IF(E168&gt;G168,IF(G168&lt;&gt;"",1))</f>
        <v>0</v>
      </c>
      <c r="AB168" s="254" t="n">
        <f aca="false">IF(E168=G168,IF(G168&lt;&gt;"",1))</f>
        <v>0</v>
      </c>
      <c r="AC168" s="254" t="n">
        <f aca="false">IF(E168&lt;G168,IF(E168&lt;&gt;"",1))</f>
        <v>0</v>
      </c>
    </row>
    <row r="169" customFormat="false" ht="18" hidden="false" customHeight="true" outlineLevel="0" collapsed="false">
      <c r="A169" s="286" t="n">
        <f aca="false">A168+1</f>
        <v>163</v>
      </c>
      <c r="B169" s="287" t="str">
        <f aca="false">IF(AA169=1,"won",IF(AB169=1,"tied",IF(AC169=1,"lost","")))</f>
        <v/>
      </c>
      <c r="C169" s="287"/>
      <c r="D169" s="288"/>
      <c r="E169" s="289"/>
      <c r="F169" s="290" t="s">
        <v>744</v>
      </c>
      <c r="G169" s="291"/>
      <c r="H169" s="292" t="n">
        <f aca="false">K169+N169+Q169</f>
        <v>0</v>
      </c>
      <c r="I169" s="290" t="s">
        <v>744</v>
      </c>
      <c r="J169" s="293" t="n">
        <f aca="false">M169+P169+S169</f>
        <v>0</v>
      </c>
      <c r="K169" s="294"/>
      <c r="L169" s="290" t="s">
        <v>744</v>
      </c>
      <c r="M169" s="295"/>
      <c r="N169" s="296"/>
      <c r="O169" s="290" t="s">
        <v>744</v>
      </c>
      <c r="P169" s="295"/>
      <c r="Q169" s="296"/>
      <c r="R169" s="290" t="s">
        <v>744</v>
      </c>
      <c r="S169" s="295"/>
      <c r="T169" s="297"/>
      <c r="U169" s="298" t="s">
        <v>745</v>
      </c>
      <c r="V169" s="297"/>
      <c r="W169" s="299" t="s">
        <v>750</v>
      </c>
      <c r="X169" s="300"/>
      <c r="Y169" s="301"/>
      <c r="AA169" s="254" t="n">
        <f aca="false">IF(E169&gt;G169,IF(G169&lt;&gt;"",1))</f>
        <v>0</v>
      </c>
      <c r="AB169" s="254" t="n">
        <f aca="false">IF(E169=G169,IF(G169&lt;&gt;"",1))</f>
        <v>0</v>
      </c>
      <c r="AC169" s="254" t="n">
        <f aca="false">IF(E169&lt;G169,IF(E169&lt;&gt;"",1))</f>
        <v>0</v>
      </c>
    </row>
    <row r="170" customFormat="false" ht="18" hidden="false" customHeight="true" outlineLevel="0" collapsed="false">
      <c r="A170" s="286" t="n">
        <f aca="false">A169+1</f>
        <v>164</v>
      </c>
      <c r="B170" s="287" t="str">
        <f aca="false">IF(AA170=1,"won",IF(AB170=1,"tied",IF(AC170=1,"lost","")))</f>
        <v/>
      </c>
      <c r="C170" s="287"/>
      <c r="D170" s="288"/>
      <c r="E170" s="289"/>
      <c r="F170" s="290" t="s">
        <v>744</v>
      </c>
      <c r="G170" s="291"/>
      <c r="H170" s="292" t="n">
        <f aca="false">K170+N170+Q170</f>
        <v>0</v>
      </c>
      <c r="I170" s="290" t="s">
        <v>744</v>
      </c>
      <c r="J170" s="293" t="n">
        <f aca="false">M170+P170+S170</f>
        <v>0</v>
      </c>
      <c r="K170" s="294"/>
      <c r="L170" s="290" t="s">
        <v>744</v>
      </c>
      <c r="M170" s="295"/>
      <c r="N170" s="296"/>
      <c r="O170" s="290" t="s">
        <v>744</v>
      </c>
      <c r="P170" s="295"/>
      <c r="Q170" s="296"/>
      <c r="R170" s="290" t="s">
        <v>744</v>
      </c>
      <c r="S170" s="295"/>
      <c r="T170" s="297"/>
      <c r="U170" s="298" t="s">
        <v>745</v>
      </c>
      <c r="V170" s="297"/>
      <c r="W170" s="299" t="s">
        <v>750</v>
      </c>
      <c r="X170" s="300"/>
      <c r="Y170" s="301"/>
      <c r="AA170" s="254" t="n">
        <f aca="false">IF(E170&gt;G170,IF(G170&lt;&gt;"",1))</f>
        <v>0</v>
      </c>
      <c r="AB170" s="254" t="n">
        <f aca="false">IF(E170=G170,IF(G170&lt;&gt;"",1))</f>
        <v>0</v>
      </c>
      <c r="AC170" s="254" t="n">
        <f aca="false">IF(E170&lt;G170,IF(E170&lt;&gt;"",1))</f>
        <v>0</v>
      </c>
    </row>
    <row r="171" customFormat="false" ht="18" hidden="false" customHeight="true" outlineLevel="0" collapsed="false">
      <c r="A171" s="286" t="n">
        <f aca="false">A170+1</f>
        <v>165</v>
      </c>
      <c r="B171" s="287" t="str">
        <f aca="false">IF(AA171=1,"won",IF(AB171=1,"tied",IF(AC171=1,"lost","")))</f>
        <v/>
      </c>
      <c r="C171" s="287"/>
      <c r="D171" s="288"/>
      <c r="E171" s="289"/>
      <c r="F171" s="290" t="s">
        <v>744</v>
      </c>
      <c r="G171" s="291"/>
      <c r="H171" s="292" t="n">
        <f aca="false">K171+N171+Q171</f>
        <v>0</v>
      </c>
      <c r="I171" s="290" t="s">
        <v>744</v>
      </c>
      <c r="J171" s="293" t="n">
        <f aca="false">M171+P171+S171</f>
        <v>0</v>
      </c>
      <c r="K171" s="294"/>
      <c r="L171" s="290" t="s">
        <v>744</v>
      </c>
      <c r="M171" s="295"/>
      <c r="N171" s="296"/>
      <c r="O171" s="290" t="s">
        <v>744</v>
      </c>
      <c r="P171" s="295"/>
      <c r="Q171" s="296"/>
      <c r="R171" s="290" t="s">
        <v>744</v>
      </c>
      <c r="S171" s="295"/>
      <c r="T171" s="297"/>
      <c r="U171" s="298" t="s">
        <v>745</v>
      </c>
      <c r="V171" s="297"/>
      <c r="W171" s="299" t="s">
        <v>750</v>
      </c>
      <c r="X171" s="300"/>
      <c r="Y171" s="301"/>
      <c r="AA171" s="254" t="n">
        <f aca="false">IF(E171&gt;G171,IF(G171&lt;&gt;"",1))</f>
        <v>0</v>
      </c>
      <c r="AB171" s="254" t="n">
        <f aca="false">IF(E171=G171,IF(G171&lt;&gt;"",1))</f>
        <v>0</v>
      </c>
      <c r="AC171" s="254" t="n">
        <f aca="false">IF(E171&lt;G171,IF(E171&lt;&gt;"",1))</f>
        <v>0</v>
      </c>
    </row>
    <row r="172" customFormat="false" ht="18" hidden="false" customHeight="true" outlineLevel="0" collapsed="false">
      <c r="A172" s="286" t="n">
        <f aca="false">A171+1</f>
        <v>166</v>
      </c>
      <c r="B172" s="287" t="str">
        <f aca="false">IF(AA172=1,"won",IF(AB172=1,"tied",IF(AC172=1,"lost","")))</f>
        <v/>
      </c>
      <c r="C172" s="287"/>
      <c r="D172" s="288"/>
      <c r="E172" s="289"/>
      <c r="F172" s="290" t="s">
        <v>744</v>
      </c>
      <c r="G172" s="291"/>
      <c r="H172" s="292" t="n">
        <f aca="false">K172+N172+Q172</f>
        <v>0</v>
      </c>
      <c r="I172" s="290" t="s">
        <v>744</v>
      </c>
      <c r="J172" s="293" t="n">
        <f aca="false">M172+P172+S172</f>
        <v>0</v>
      </c>
      <c r="K172" s="294"/>
      <c r="L172" s="290" t="s">
        <v>744</v>
      </c>
      <c r="M172" s="295"/>
      <c r="N172" s="296"/>
      <c r="O172" s="290" t="s">
        <v>744</v>
      </c>
      <c r="P172" s="295"/>
      <c r="Q172" s="296"/>
      <c r="R172" s="290" t="s">
        <v>744</v>
      </c>
      <c r="S172" s="295"/>
      <c r="T172" s="297"/>
      <c r="U172" s="298" t="s">
        <v>745</v>
      </c>
      <c r="V172" s="297"/>
      <c r="W172" s="299" t="s">
        <v>750</v>
      </c>
      <c r="X172" s="300"/>
      <c r="Y172" s="301"/>
      <c r="AA172" s="254" t="n">
        <f aca="false">IF(E172&gt;G172,IF(G172&lt;&gt;"",1))</f>
        <v>0</v>
      </c>
      <c r="AB172" s="254" t="n">
        <f aca="false">IF(E172=G172,IF(G172&lt;&gt;"",1))</f>
        <v>0</v>
      </c>
      <c r="AC172" s="254" t="n">
        <f aca="false">IF(E172&lt;G172,IF(E172&lt;&gt;"",1))</f>
        <v>0</v>
      </c>
    </row>
    <row r="173" customFormat="false" ht="18" hidden="false" customHeight="true" outlineLevel="0" collapsed="false">
      <c r="A173" s="286" t="n">
        <f aca="false">A172+1</f>
        <v>167</v>
      </c>
      <c r="B173" s="287" t="str">
        <f aca="false">IF(AA173=1,"won",IF(AB173=1,"tied",IF(AC173=1,"lost","")))</f>
        <v/>
      </c>
      <c r="C173" s="287"/>
      <c r="D173" s="288"/>
      <c r="E173" s="289"/>
      <c r="F173" s="290" t="s">
        <v>744</v>
      </c>
      <c r="G173" s="291"/>
      <c r="H173" s="292" t="n">
        <f aca="false">K173+N173+Q173</f>
        <v>0</v>
      </c>
      <c r="I173" s="290" t="s">
        <v>744</v>
      </c>
      <c r="J173" s="293" t="n">
        <f aca="false">M173+P173+S173</f>
        <v>0</v>
      </c>
      <c r="K173" s="294"/>
      <c r="L173" s="290" t="s">
        <v>744</v>
      </c>
      <c r="M173" s="295"/>
      <c r="N173" s="296"/>
      <c r="O173" s="290" t="s">
        <v>744</v>
      </c>
      <c r="P173" s="295"/>
      <c r="Q173" s="296"/>
      <c r="R173" s="290" t="s">
        <v>744</v>
      </c>
      <c r="S173" s="295"/>
      <c r="T173" s="297"/>
      <c r="U173" s="298" t="s">
        <v>745</v>
      </c>
      <c r="V173" s="297"/>
      <c r="W173" s="299" t="s">
        <v>750</v>
      </c>
      <c r="X173" s="300"/>
      <c r="Y173" s="301"/>
      <c r="AA173" s="254" t="n">
        <f aca="false">IF(E173&gt;G173,IF(G173&lt;&gt;"",1))</f>
        <v>0</v>
      </c>
      <c r="AB173" s="254" t="n">
        <f aca="false">IF(E173=G173,IF(G173&lt;&gt;"",1))</f>
        <v>0</v>
      </c>
      <c r="AC173" s="254" t="n">
        <f aca="false">IF(E173&lt;G173,IF(E173&lt;&gt;"",1))</f>
        <v>0</v>
      </c>
    </row>
    <row r="174" customFormat="false" ht="18" hidden="false" customHeight="true" outlineLevel="0" collapsed="false">
      <c r="A174" s="286" t="n">
        <f aca="false">A173+1</f>
        <v>168</v>
      </c>
      <c r="B174" s="287" t="str">
        <f aca="false">IF(AA174=1,"won",IF(AB174=1,"tied",IF(AC174=1,"lost","")))</f>
        <v/>
      </c>
      <c r="C174" s="287"/>
      <c r="D174" s="288"/>
      <c r="E174" s="289"/>
      <c r="F174" s="290" t="s">
        <v>744</v>
      </c>
      <c r="G174" s="291"/>
      <c r="H174" s="292" t="n">
        <f aca="false">K174+N174+Q174</f>
        <v>0</v>
      </c>
      <c r="I174" s="290" t="s">
        <v>744</v>
      </c>
      <c r="J174" s="293" t="n">
        <f aca="false">M174+P174+S174</f>
        <v>0</v>
      </c>
      <c r="K174" s="294"/>
      <c r="L174" s="290" t="s">
        <v>744</v>
      </c>
      <c r="M174" s="295"/>
      <c r="N174" s="296"/>
      <c r="O174" s="290" t="s">
        <v>744</v>
      </c>
      <c r="P174" s="295"/>
      <c r="Q174" s="296"/>
      <c r="R174" s="290" t="s">
        <v>744</v>
      </c>
      <c r="S174" s="295"/>
      <c r="T174" s="297"/>
      <c r="U174" s="298" t="s">
        <v>745</v>
      </c>
      <c r="V174" s="297"/>
      <c r="W174" s="299" t="s">
        <v>750</v>
      </c>
      <c r="X174" s="300"/>
      <c r="Y174" s="301"/>
      <c r="AA174" s="254" t="n">
        <f aca="false">IF(E174&gt;G174,IF(G174&lt;&gt;"",1))</f>
        <v>0</v>
      </c>
      <c r="AB174" s="254" t="n">
        <f aca="false">IF(E174=G174,IF(G174&lt;&gt;"",1))</f>
        <v>0</v>
      </c>
      <c r="AC174" s="254" t="n">
        <f aca="false">IF(E174&lt;G174,IF(E174&lt;&gt;"",1))</f>
        <v>0</v>
      </c>
    </row>
    <row r="175" customFormat="false" ht="18" hidden="false" customHeight="true" outlineLevel="0" collapsed="false">
      <c r="A175" s="286" t="n">
        <f aca="false">A174+1</f>
        <v>169</v>
      </c>
      <c r="B175" s="287" t="str">
        <f aca="false">IF(AA175=1,"won",IF(AB175=1,"tied",IF(AC175=1,"lost","")))</f>
        <v/>
      </c>
      <c r="C175" s="287"/>
      <c r="D175" s="288"/>
      <c r="E175" s="289"/>
      <c r="F175" s="290" t="s">
        <v>744</v>
      </c>
      <c r="G175" s="291"/>
      <c r="H175" s="292" t="n">
        <f aca="false">K175+N175+Q175</f>
        <v>0</v>
      </c>
      <c r="I175" s="290" t="s">
        <v>744</v>
      </c>
      <c r="J175" s="293" t="n">
        <f aca="false">M175+P175+S175</f>
        <v>0</v>
      </c>
      <c r="K175" s="294"/>
      <c r="L175" s="290" t="s">
        <v>744</v>
      </c>
      <c r="M175" s="295"/>
      <c r="N175" s="296"/>
      <c r="O175" s="290" t="s">
        <v>744</v>
      </c>
      <c r="P175" s="295"/>
      <c r="Q175" s="296"/>
      <c r="R175" s="290" t="s">
        <v>744</v>
      </c>
      <c r="S175" s="295"/>
      <c r="T175" s="297"/>
      <c r="U175" s="298" t="s">
        <v>745</v>
      </c>
      <c r="V175" s="297"/>
      <c r="W175" s="299" t="s">
        <v>750</v>
      </c>
      <c r="X175" s="300"/>
      <c r="Y175" s="301"/>
      <c r="AA175" s="254" t="n">
        <f aca="false">IF(E175&gt;G175,IF(G175&lt;&gt;"",1))</f>
        <v>0</v>
      </c>
      <c r="AB175" s="254" t="n">
        <f aca="false">IF(E175=G175,IF(G175&lt;&gt;"",1))</f>
        <v>0</v>
      </c>
      <c r="AC175" s="254" t="n">
        <f aca="false">IF(E175&lt;G175,IF(E175&lt;&gt;"",1))</f>
        <v>0</v>
      </c>
    </row>
    <row r="176" customFormat="false" ht="18" hidden="false" customHeight="true" outlineLevel="0" collapsed="false">
      <c r="A176" s="286" t="n">
        <f aca="false">A175+1</f>
        <v>170</v>
      </c>
      <c r="B176" s="287" t="str">
        <f aca="false">IF(AA176=1,"won",IF(AB176=1,"tied",IF(AC176=1,"lost","")))</f>
        <v/>
      </c>
      <c r="C176" s="287"/>
      <c r="D176" s="288"/>
      <c r="E176" s="289"/>
      <c r="F176" s="290" t="s">
        <v>744</v>
      </c>
      <c r="G176" s="291"/>
      <c r="H176" s="292" t="n">
        <f aca="false">K176+N176+Q176</f>
        <v>0</v>
      </c>
      <c r="I176" s="290" t="s">
        <v>744</v>
      </c>
      <c r="J176" s="293" t="n">
        <f aca="false">M176+P176+S176</f>
        <v>0</v>
      </c>
      <c r="K176" s="294"/>
      <c r="L176" s="290" t="s">
        <v>744</v>
      </c>
      <c r="M176" s="295"/>
      <c r="N176" s="296"/>
      <c r="O176" s="290" t="s">
        <v>744</v>
      </c>
      <c r="P176" s="295"/>
      <c r="Q176" s="296"/>
      <c r="R176" s="290" t="s">
        <v>744</v>
      </c>
      <c r="S176" s="295"/>
      <c r="T176" s="297"/>
      <c r="U176" s="298" t="s">
        <v>745</v>
      </c>
      <c r="V176" s="297"/>
      <c r="W176" s="299" t="s">
        <v>750</v>
      </c>
      <c r="X176" s="300"/>
      <c r="Y176" s="301"/>
      <c r="AA176" s="254" t="n">
        <f aca="false">IF(E176&gt;G176,IF(G176&lt;&gt;"",1))</f>
        <v>0</v>
      </c>
      <c r="AB176" s="254" t="n">
        <f aca="false">IF(E176=G176,IF(G176&lt;&gt;"",1))</f>
        <v>0</v>
      </c>
      <c r="AC176" s="254" t="n">
        <f aca="false">IF(E176&lt;G176,IF(E176&lt;&gt;"",1))</f>
        <v>0</v>
      </c>
    </row>
    <row r="177" customFormat="false" ht="18" hidden="false" customHeight="true" outlineLevel="0" collapsed="false">
      <c r="A177" s="286" t="n">
        <f aca="false">A176+1</f>
        <v>171</v>
      </c>
      <c r="B177" s="287" t="str">
        <f aca="false">IF(AA177=1,"won",IF(AB177=1,"tied",IF(AC177=1,"lost","")))</f>
        <v/>
      </c>
      <c r="C177" s="287"/>
      <c r="D177" s="288"/>
      <c r="E177" s="289"/>
      <c r="F177" s="290" t="s">
        <v>744</v>
      </c>
      <c r="G177" s="291"/>
      <c r="H177" s="292" t="n">
        <f aca="false">K177+N177+Q177</f>
        <v>0</v>
      </c>
      <c r="I177" s="290" t="s">
        <v>744</v>
      </c>
      <c r="J177" s="293" t="n">
        <f aca="false">M177+P177+S177</f>
        <v>0</v>
      </c>
      <c r="K177" s="294"/>
      <c r="L177" s="290" t="s">
        <v>744</v>
      </c>
      <c r="M177" s="295"/>
      <c r="N177" s="296"/>
      <c r="O177" s="290" t="s">
        <v>744</v>
      </c>
      <c r="P177" s="295"/>
      <c r="Q177" s="296"/>
      <c r="R177" s="290" t="s">
        <v>744</v>
      </c>
      <c r="S177" s="295"/>
      <c r="T177" s="297"/>
      <c r="U177" s="298" t="s">
        <v>745</v>
      </c>
      <c r="V177" s="297"/>
      <c r="W177" s="299" t="s">
        <v>750</v>
      </c>
      <c r="X177" s="300"/>
      <c r="Y177" s="301"/>
      <c r="AA177" s="254" t="n">
        <f aca="false">IF(E177&gt;G177,IF(G177&lt;&gt;"",1))</f>
        <v>0</v>
      </c>
      <c r="AB177" s="254" t="n">
        <f aca="false">IF(E177=G177,IF(G177&lt;&gt;"",1))</f>
        <v>0</v>
      </c>
      <c r="AC177" s="254" t="n">
        <f aca="false">IF(E177&lt;G177,IF(E177&lt;&gt;"",1))</f>
        <v>0</v>
      </c>
    </row>
    <row r="178" customFormat="false" ht="18" hidden="false" customHeight="true" outlineLevel="0" collapsed="false">
      <c r="A178" s="286" t="n">
        <f aca="false">A177+1</f>
        <v>172</v>
      </c>
      <c r="B178" s="287" t="str">
        <f aca="false">IF(AA178=1,"won",IF(AB178=1,"tied",IF(AC178=1,"lost","")))</f>
        <v/>
      </c>
      <c r="C178" s="287"/>
      <c r="D178" s="288"/>
      <c r="E178" s="289"/>
      <c r="F178" s="290" t="s">
        <v>744</v>
      </c>
      <c r="G178" s="291"/>
      <c r="H178" s="292" t="n">
        <f aca="false">K178+N178+Q178</f>
        <v>0</v>
      </c>
      <c r="I178" s="290" t="s">
        <v>744</v>
      </c>
      <c r="J178" s="293" t="n">
        <f aca="false">M178+P178+S178</f>
        <v>0</v>
      </c>
      <c r="K178" s="294"/>
      <c r="L178" s="290" t="s">
        <v>744</v>
      </c>
      <c r="M178" s="295"/>
      <c r="N178" s="296"/>
      <c r="O178" s="290" t="s">
        <v>744</v>
      </c>
      <c r="P178" s="295"/>
      <c r="Q178" s="296"/>
      <c r="R178" s="290" t="s">
        <v>744</v>
      </c>
      <c r="S178" s="295"/>
      <c r="T178" s="297"/>
      <c r="U178" s="298" t="s">
        <v>745</v>
      </c>
      <c r="V178" s="297"/>
      <c r="W178" s="299" t="s">
        <v>750</v>
      </c>
      <c r="X178" s="300"/>
      <c r="Y178" s="301"/>
      <c r="AA178" s="254" t="n">
        <f aca="false">IF(E178&gt;G178,IF(G178&lt;&gt;"",1))</f>
        <v>0</v>
      </c>
      <c r="AB178" s="254" t="n">
        <f aca="false">IF(E178=G178,IF(G178&lt;&gt;"",1))</f>
        <v>0</v>
      </c>
      <c r="AC178" s="254" t="n">
        <f aca="false">IF(E178&lt;G178,IF(E178&lt;&gt;"",1))</f>
        <v>0</v>
      </c>
    </row>
    <row r="179" customFormat="false" ht="18" hidden="false" customHeight="true" outlineLevel="0" collapsed="false">
      <c r="A179" s="286" t="n">
        <f aca="false">A178+1</f>
        <v>173</v>
      </c>
      <c r="B179" s="287" t="str">
        <f aca="false">IF(AA179=1,"won",IF(AB179=1,"tied",IF(AC179=1,"lost","")))</f>
        <v/>
      </c>
      <c r="C179" s="287"/>
      <c r="D179" s="288"/>
      <c r="E179" s="289"/>
      <c r="F179" s="290" t="s">
        <v>744</v>
      </c>
      <c r="G179" s="291"/>
      <c r="H179" s="292" t="n">
        <f aca="false">K179+N179+Q179</f>
        <v>0</v>
      </c>
      <c r="I179" s="290" t="s">
        <v>744</v>
      </c>
      <c r="J179" s="293" t="n">
        <f aca="false">M179+P179+S179</f>
        <v>0</v>
      </c>
      <c r="K179" s="294"/>
      <c r="L179" s="290" t="s">
        <v>744</v>
      </c>
      <c r="M179" s="295"/>
      <c r="N179" s="296"/>
      <c r="O179" s="290" t="s">
        <v>744</v>
      </c>
      <c r="P179" s="295"/>
      <c r="Q179" s="296"/>
      <c r="R179" s="290" t="s">
        <v>744</v>
      </c>
      <c r="S179" s="295"/>
      <c r="T179" s="297"/>
      <c r="U179" s="298" t="s">
        <v>745</v>
      </c>
      <c r="V179" s="297"/>
      <c r="W179" s="299" t="s">
        <v>750</v>
      </c>
      <c r="X179" s="300"/>
      <c r="Y179" s="301"/>
      <c r="AA179" s="254" t="n">
        <f aca="false">IF(E179&gt;G179,IF(G179&lt;&gt;"",1))</f>
        <v>0</v>
      </c>
      <c r="AB179" s="254" t="n">
        <f aca="false">IF(E179=G179,IF(G179&lt;&gt;"",1))</f>
        <v>0</v>
      </c>
      <c r="AC179" s="254" t="n">
        <f aca="false">IF(E179&lt;G179,IF(E179&lt;&gt;"",1))</f>
        <v>0</v>
      </c>
    </row>
    <row r="180" customFormat="false" ht="18" hidden="false" customHeight="true" outlineLevel="0" collapsed="false">
      <c r="A180" s="286" t="n">
        <f aca="false">A179+1</f>
        <v>174</v>
      </c>
      <c r="B180" s="287" t="str">
        <f aca="false">IF(AA180=1,"won",IF(AB180=1,"tied",IF(AC180=1,"lost","")))</f>
        <v/>
      </c>
      <c r="C180" s="287"/>
      <c r="D180" s="288"/>
      <c r="E180" s="289"/>
      <c r="F180" s="290" t="s">
        <v>744</v>
      </c>
      <c r="G180" s="291"/>
      <c r="H180" s="292" t="n">
        <f aca="false">K180+N180+Q180</f>
        <v>0</v>
      </c>
      <c r="I180" s="290" t="s">
        <v>744</v>
      </c>
      <c r="J180" s="293" t="n">
        <f aca="false">M180+P180+S180</f>
        <v>0</v>
      </c>
      <c r="K180" s="294"/>
      <c r="L180" s="290" t="s">
        <v>744</v>
      </c>
      <c r="M180" s="295"/>
      <c r="N180" s="296"/>
      <c r="O180" s="290" t="s">
        <v>744</v>
      </c>
      <c r="P180" s="295"/>
      <c r="Q180" s="296"/>
      <c r="R180" s="290" t="s">
        <v>744</v>
      </c>
      <c r="S180" s="295"/>
      <c r="T180" s="297"/>
      <c r="U180" s="298" t="s">
        <v>745</v>
      </c>
      <c r="V180" s="297"/>
      <c r="W180" s="299" t="s">
        <v>750</v>
      </c>
      <c r="X180" s="300"/>
      <c r="Y180" s="301"/>
      <c r="AA180" s="254" t="n">
        <f aca="false">IF(E180&gt;G180,IF(G180&lt;&gt;"",1))</f>
        <v>0</v>
      </c>
      <c r="AB180" s="254" t="n">
        <f aca="false">IF(E180=G180,IF(G180&lt;&gt;"",1))</f>
        <v>0</v>
      </c>
      <c r="AC180" s="254" t="n">
        <f aca="false">IF(E180&lt;G180,IF(E180&lt;&gt;"",1))</f>
        <v>0</v>
      </c>
    </row>
    <row r="181" customFormat="false" ht="18" hidden="false" customHeight="true" outlineLevel="0" collapsed="false">
      <c r="A181" s="286" t="n">
        <f aca="false">A180+1</f>
        <v>175</v>
      </c>
      <c r="B181" s="287" t="str">
        <f aca="false">IF(AA181=1,"won",IF(AB181=1,"tied",IF(AC181=1,"lost","")))</f>
        <v/>
      </c>
      <c r="C181" s="287"/>
      <c r="D181" s="288"/>
      <c r="E181" s="289"/>
      <c r="F181" s="290" t="s">
        <v>744</v>
      </c>
      <c r="G181" s="291"/>
      <c r="H181" s="292" t="n">
        <f aca="false">K181+N181+Q181</f>
        <v>0</v>
      </c>
      <c r="I181" s="290" t="s">
        <v>744</v>
      </c>
      <c r="J181" s="293" t="n">
        <f aca="false">M181+P181+S181</f>
        <v>0</v>
      </c>
      <c r="K181" s="294"/>
      <c r="L181" s="290" t="s">
        <v>744</v>
      </c>
      <c r="M181" s="295"/>
      <c r="N181" s="296"/>
      <c r="O181" s="290" t="s">
        <v>744</v>
      </c>
      <c r="P181" s="295"/>
      <c r="Q181" s="296"/>
      <c r="R181" s="290" t="s">
        <v>744</v>
      </c>
      <c r="S181" s="295"/>
      <c r="T181" s="297"/>
      <c r="U181" s="298" t="s">
        <v>745</v>
      </c>
      <c r="V181" s="297"/>
      <c r="W181" s="299" t="s">
        <v>750</v>
      </c>
      <c r="X181" s="300"/>
      <c r="Y181" s="301"/>
      <c r="AA181" s="254" t="n">
        <f aca="false">IF(E181&gt;G181,IF(G181&lt;&gt;"",1))</f>
        <v>0</v>
      </c>
      <c r="AB181" s="254" t="n">
        <f aca="false">IF(E181=G181,IF(G181&lt;&gt;"",1))</f>
        <v>0</v>
      </c>
      <c r="AC181" s="254" t="n">
        <f aca="false">IF(E181&lt;G181,IF(E181&lt;&gt;"",1))</f>
        <v>0</v>
      </c>
    </row>
    <row r="182" customFormat="false" ht="18" hidden="false" customHeight="true" outlineLevel="0" collapsed="false">
      <c r="A182" s="286" t="n">
        <f aca="false">A181+1</f>
        <v>176</v>
      </c>
      <c r="B182" s="287" t="str">
        <f aca="false">IF(AA182=1,"won",IF(AB182=1,"tied",IF(AC182=1,"lost","")))</f>
        <v/>
      </c>
      <c r="C182" s="287"/>
      <c r="D182" s="288"/>
      <c r="E182" s="289"/>
      <c r="F182" s="290" t="s">
        <v>744</v>
      </c>
      <c r="G182" s="291"/>
      <c r="H182" s="292" t="n">
        <f aca="false">K182+N182+Q182</f>
        <v>0</v>
      </c>
      <c r="I182" s="290" t="s">
        <v>744</v>
      </c>
      <c r="J182" s="293" t="n">
        <f aca="false">M182+P182+S182</f>
        <v>0</v>
      </c>
      <c r="K182" s="294"/>
      <c r="L182" s="290" t="s">
        <v>744</v>
      </c>
      <c r="M182" s="295"/>
      <c r="N182" s="296"/>
      <c r="O182" s="290" t="s">
        <v>744</v>
      </c>
      <c r="P182" s="295"/>
      <c r="Q182" s="296"/>
      <c r="R182" s="290" t="s">
        <v>744</v>
      </c>
      <c r="S182" s="295"/>
      <c r="T182" s="297"/>
      <c r="U182" s="298" t="s">
        <v>745</v>
      </c>
      <c r="V182" s="297"/>
      <c r="W182" s="299" t="s">
        <v>750</v>
      </c>
      <c r="X182" s="300"/>
      <c r="Y182" s="301"/>
      <c r="AA182" s="254" t="n">
        <f aca="false">IF(E182&gt;G182,IF(G182&lt;&gt;"",1))</f>
        <v>0</v>
      </c>
      <c r="AB182" s="254" t="n">
        <f aca="false">IF(E182=G182,IF(G182&lt;&gt;"",1))</f>
        <v>0</v>
      </c>
      <c r="AC182" s="254" t="n">
        <f aca="false">IF(E182&lt;G182,IF(E182&lt;&gt;"",1))</f>
        <v>0</v>
      </c>
    </row>
    <row r="183" customFormat="false" ht="18" hidden="false" customHeight="true" outlineLevel="0" collapsed="false">
      <c r="A183" s="286" t="n">
        <f aca="false">A182+1</f>
        <v>177</v>
      </c>
      <c r="B183" s="287" t="str">
        <f aca="false">IF(AA183=1,"won",IF(AB183=1,"tied",IF(AC183=1,"lost","")))</f>
        <v/>
      </c>
      <c r="C183" s="287"/>
      <c r="D183" s="288"/>
      <c r="E183" s="289"/>
      <c r="F183" s="290" t="s">
        <v>744</v>
      </c>
      <c r="G183" s="291"/>
      <c r="H183" s="292" t="n">
        <f aca="false">K183+N183+Q183</f>
        <v>0</v>
      </c>
      <c r="I183" s="290" t="s">
        <v>744</v>
      </c>
      <c r="J183" s="293" t="n">
        <f aca="false">M183+P183+S183</f>
        <v>0</v>
      </c>
      <c r="K183" s="294"/>
      <c r="L183" s="290" t="s">
        <v>744</v>
      </c>
      <c r="M183" s="295"/>
      <c r="N183" s="296"/>
      <c r="O183" s="290" t="s">
        <v>744</v>
      </c>
      <c r="P183" s="295"/>
      <c r="Q183" s="296"/>
      <c r="R183" s="290" t="s">
        <v>744</v>
      </c>
      <c r="S183" s="295"/>
      <c r="T183" s="297"/>
      <c r="U183" s="298" t="s">
        <v>745</v>
      </c>
      <c r="V183" s="297"/>
      <c r="W183" s="299" t="s">
        <v>750</v>
      </c>
      <c r="X183" s="300"/>
      <c r="Y183" s="301"/>
      <c r="AA183" s="254" t="n">
        <f aca="false">IF(E183&gt;G183,IF(G183&lt;&gt;"",1))</f>
        <v>0</v>
      </c>
      <c r="AB183" s="254" t="n">
        <f aca="false">IF(E183=G183,IF(G183&lt;&gt;"",1))</f>
        <v>0</v>
      </c>
      <c r="AC183" s="254" t="n">
        <f aca="false">IF(E183&lt;G183,IF(E183&lt;&gt;"",1))</f>
        <v>0</v>
      </c>
    </row>
    <row r="184" customFormat="false" ht="18" hidden="false" customHeight="true" outlineLevel="0" collapsed="false">
      <c r="A184" s="286" t="n">
        <f aca="false">A183+1</f>
        <v>178</v>
      </c>
      <c r="B184" s="287" t="str">
        <f aca="false">IF(AA184=1,"won",IF(AB184=1,"tied",IF(AC184=1,"lost","")))</f>
        <v/>
      </c>
      <c r="C184" s="287"/>
      <c r="D184" s="288"/>
      <c r="E184" s="289"/>
      <c r="F184" s="290" t="s">
        <v>744</v>
      </c>
      <c r="G184" s="291"/>
      <c r="H184" s="292" t="n">
        <f aca="false">K184+N184+Q184</f>
        <v>0</v>
      </c>
      <c r="I184" s="290" t="s">
        <v>744</v>
      </c>
      <c r="J184" s="293" t="n">
        <f aca="false">M184+P184+S184</f>
        <v>0</v>
      </c>
      <c r="K184" s="294"/>
      <c r="L184" s="290" t="s">
        <v>744</v>
      </c>
      <c r="M184" s="295"/>
      <c r="N184" s="296"/>
      <c r="O184" s="290" t="s">
        <v>744</v>
      </c>
      <c r="P184" s="295"/>
      <c r="Q184" s="296"/>
      <c r="R184" s="290" t="s">
        <v>744</v>
      </c>
      <c r="S184" s="295"/>
      <c r="T184" s="297"/>
      <c r="U184" s="298" t="s">
        <v>745</v>
      </c>
      <c r="V184" s="297"/>
      <c r="W184" s="299" t="s">
        <v>750</v>
      </c>
      <c r="X184" s="300"/>
      <c r="Y184" s="301"/>
      <c r="AA184" s="254" t="n">
        <f aca="false">IF(E184&gt;G184,IF(G184&lt;&gt;"",1))</f>
        <v>0</v>
      </c>
      <c r="AB184" s="254" t="n">
        <f aca="false">IF(E184=G184,IF(G184&lt;&gt;"",1))</f>
        <v>0</v>
      </c>
      <c r="AC184" s="254" t="n">
        <f aca="false">IF(E184&lt;G184,IF(E184&lt;&gt;"",1))</f>
        <v>0</v>
      </c>
    </row>
    <row r="185" customFormat="false" ht="18" hidden="false" customHeight="true" outlineLevel="0" collapsed="false">
      <c r="A185" s="286" t="n">
        <f aca="false">A184+1</f>
        <v>179</v>
      </c>
      <c r="B185" s="287" t="str">
        <f aca="false">IF(AA185=1,"won",IF(AB185=1,"tied",IF(AC185=1,"lost","")))</f>
        <v/>
      </c>
      <c r="C185" s="287"/>
      <c r="D185" s="288"/>
      <c r="E185" s="289"/>
      <c r="F185" s="290" t="s">
        <v>744</v>
      </c>
      <c r="G185" s="291"/>
      <c r="H185" s="292" t="n">
        <f aca="false">K185+N185+Q185</f>
        <v>0</v>
      </c>
      <c r="I185" s="290" t="s">
        <v>744</v>
      </c>
      <c r="J185" s="293" t="n">
        <f aca="false">M185+P185+S185</f>
        <v>0</v>
      </c>
      <c r="K185" s="294"/>
      <c r="L185" s="290" t="s">
        <v>744</v>
      </c>
      <c r="M185" s="295"/>
      <c r="N185" s="296"/>
      <c r="O185" s="290" t="s">
        <v>744</v>
      </c>
      <c r="P185" s="295"/>
      <c r="Q185" s="296"/>
      <c r="R185" s="290" t="s">
        <v>744</v>
      </c>
      <c r="S185" s="295"/>
      <c r="T185" s="297"/>
      <c r="U185" s="298" t="s">
        <v>745</v>
      </c>
      <c r="V185" s="297"/>
      <c r="W185" s="299" t="s">
        <v>750</v>
      </c>
      <c r="X185" s="300"/>
      <c r="Y185" s="301"/>
      <c r="AA185" s="254" t="n">
        <f aca="false">IF(E185&gt;G185,IF(G185&lt;&gt;"",1))</f>
        <v>0</v>
      </c>
      <c r="AB185" s="254" t="n">
        <f aca="false">IF(E185=G185,IF(G185&lt;&gt;"",1))</f>
        <v>0</v>
      </c>
      <c r="AC185" s="254" t="n">
        <f aca="false">IF(E185&lt;G185,IF(E185&lt;&gt;"",1))</f>
        <v>0</v>
      </c>
    </row>
    <row r="186" customFormat="false" ht="18" hidden="false" customHeight="true" outlineLevel="0" collapsed="false">
      <c r="A186" s="286" t="n">
        <f aca="false">A185+1</f>
        <v>180</v>
      </c>
      <c r="B186" s="287" t="str">
        <f aca="false">IF(AA186=1,"won",IF(AB186=1,"tied",IF(AC186=1,"lost","")))</f>
        <v/>
      </c>
      <c r="C186" s="287"/>
      <c r="D186" s="288"/>
      <c r="E186" s="289"/>
      <c r="F186" s="290" t="s">
        <v>744</v>
      </c>
      <c r="G186" s="291"/>
      <c r="H186" s="292" t="n">
        <f aca="false">K186+N186+Q186</f>
        <v>0</v>
      </c>
      <c r="I186" s="290" t="s">
        <v>744</v>
      </c>
      <c r="J186" s="293" t="n">
        <f aca="false">M186+P186+S186</f>
        <v>0</v>
      </c>
      <c r="K186" s="294"/>
      <c r="L186" s="290" t="s">
        <v>744</v>
      </c>
      <c r="M186" s="295"/>
      <c r="N186" s="296"/>
      <c r="O186" s="290" t="s">
        <v>744</v>
      </c>
      <c r="P186" s="295"/>
      <c r="Q186" s="296"/>
      <c r="R186" s="290" t="s">
        <v>744</v>
      </c>
      <c r="S186" s="295"/>
      <c r="T186" s="297"/>
      <c r="U186" s="298" t="s">
        <v>745</v>
      </c>
      <c r="V186" s="297"/>
      <c r="W186" s="299" t="s">
        <v>750</v>
      </c>
      <c r="X186" s="300"/>
      <c r="Y186" s="301"/>
      <c r="AA186" s="254" t="n">
        <f aca="false">IF(E186&gt;G186,IF(G186&lt;&gt;"",1))</f>
        <v>0</v>
      </c>
      <c r="AB186" s="254" t="n">
        <f aca="false">IF(E186=G186,IF(G186&lt;&gt;"",1))</f>
        <v>0</v>
      </c>
      <c r="AC186" s="254" t="n">
        <f aca="false">IF(E186&lt;G186,IF(E186&lt;&gt;"",1))</f>
        <v>0</v>
      </c>
    </row>
    <row r="187" customFormat="false" ht="18" hidden="false" customHeight="true" outlineLevel="0" collapsed="false">
      <c r="A187" s="286" t="n">
        <f aca="false">A186+1</f>
        <v>181</v>
      </c>
      <c r="B187" s="287" t="str">
        <f aca="false">IF(AA187=1,"won",IF(AB187=1,"tied",IF(AC187=1,"lost","")))</f>
        <v/>
      </c>
      <c r="C187" s="287"/>
      <c r="D187" s="288"/>
      <c r="E187" s="289"/>
      <c r="F187" s="290" t="s">
        <v>744</v>
      </c>
      <c r="G187" s="291"/>
      <c r="H187" s="292" t="n">
        <f aca="false">K187+N187+Q187</f>
        <v>0</v>
      </c>
      <c r="I187" s="290" t="s">
        <v>744</v>
      </c>
      <c r="J187" s="293" t="n">
        <f aca="false">M187+P187+S187</f>
        <v>0</v>
      </c>
      <c r="K187" s="294"/>
      <c r="L187" s="290" t="s">
        <v>744</v>
      </c>
      <c r="M187" s="295"/>
      <c r="N187" s="296"/>
      <c r="O187" s="290" t="s">
        <v>744</v>
      </c>
      <c r="P187" s="295"/>
      <c r="Q187" s="296"/>
      <c r="R187" s="290" t="s">
        <v>744</v>
      </c>
      <c r="S187" s="295"/>
      <c r="T187" s="297"/>
      <c r="U187" s="298" t="s">
        <v>745</v>
      </c>
      <c r="V187" s="297"/>
      <c r="W187" s="299" t="s">
        <v>750</v>
      </c>
      <c r="X187" s="300"/>
      <c r="Y187" s="301"/>
      <c r="AA187" s="254" t="n">
        <f aca="false">IF(E187&gt;G187,IF(G187&lt;&gt;"",1))</f>
        <v>0</v>
      </c>
      <c r="AB187" s="254" t="n">
        <f aca="false">IF(E187=G187,IF(G187&lt;&gt;"",1))</f>
        <v>0</v>
      </c>
      <c r="AC187" s="254" t="n">
        <f aca="false">IF(E187&lt;G187,IF(E187&lt;&gt;"",1))</f>
        <v>0</v>
      </c>
    </row>
    <row r="188" customFormat="false" ht="18" hidden="false" customHeight="true" outlineLevel="0" collapsed="false">
      <c r="A188" s="286" t="n">
        <f aca="false">A187+1</f>
        <v>182</v>
      </c>
      <c r="B188" s="287" t="str">
        <f aca="false">IF(AA188=1,"won",IF(AB188=1,"tied",IF(AC188=1,"lost","")))</f>
        <v/>
      </c>
      <c r="C188" s="287"/>
      <c r="D188" s="288"/>
      <c r="E188" s="289"/>
      <c r="F188" s="290" t="s">
        <v>744</v>
      </c>
      <c r="G188" s="291"/>
      <c r="H188" s="292" t="n">
        <f aca="false">K188+N188+Q188</f>
        <v>0</v>
      </c>
      <c r="I188" s="290" t="s">
        <v>744</v>
      </c>
      <c r="J188" s="293" t="n">
        <f aca="false">M188+P188+S188</f>
        <v>0</v>
      </c>
      <c r="K188" s="294"/>
      <c r="L188" s="290" t="s">
        <v>744</v>
      </c>
      <c r="M188" s="295"/>
      <c r="N188" s="296"/>
      <c r="O188" s="290" t="s">
        <v>744</v>
      </c>
      <c r="P188" s="295"/>
      <c r="Q188" s="296"/>
      <c r="R188" s="290" t="s">
        <v>744</v>
      </c>
      <c r="S188" s="295"/>
      <c r="T188" s="297"/>
      <c r="U188" s="298" t="s">
        <v>745</v>
      </c>
      <c r="V188" s="297"/>
      <c r="W188" s="299" t="s">
        <v>750</v>
      </c>
      <c r="X188" s="300"/>
      <c r="Y188" s="301"/>
      <c r="AA188" s="254" t="n">
        <f aca="false">IF(E188&gt;G188,IF(G188&lt;&gt;"",1))</f>
        <v>0</v>
      </c>
      <c r="AB188" s="254" t="n">
        <f aca="false">IF(E188=G188,IF(G188&lt;&gt;"",1))</f>
        <v>0</v>
      </c>
      <c r="AC188" s="254" t="n">
        <f aca="false">IF(E188&lt;G188,IF(E188&lt;&gt;"",1))</f>
        <v>0</v>
      </c>
    </row>
    <row r="189" customFormat="false" ht="18" hidden="false" customHeight="true" outlineLevel="0" collapsed="false">
      <c r="A189" s="286" t="n">
        <f aca="false">A188+1</f>
        <v>183</v>
      </c>
      <c r="B189" s="287" t="str">
        <f aca="false">IF(AA189=1,"won",IF(AB189=1,"tied",IF(AC189=1,"lost","")))</f>
        <v/>
      </c>
      <c r="C189" s="287"/>
      <c r="D189" s="288"/>
      <c r="E189" s="289"/>
      <c r="F189" s="290" t="s">
        <v>744</v>
      </c>
      <c r="G189" s="291"/>
      <c r="H189" s="292" t="n">
        <f aca="false">K189+N189+Q189</f>
        <v>0</v>
      </c>
      <c r="I189" s="290" t="s">
        <v>744</v>
      </c>
      <c r="J189" s="293" t="n">
        <f aca="false">M189+P189+S189</f>
        <v>0</v>
      </c>
      <c r="K189" s="294"/>
      <c r="L189" s="290" t="s">
        <v>744</v>
      </c>
      <c r="M189" s="295"/>
      <c r="N189" s="296"/>
      <c r="O189" s="290" t="s">
        <v>744</v>
      </c>
      <c r="P189" s="295"/>
      <c r="Q189" s="296"/>
      <c r="R189" s="290" t="s">
        <v>744</v>
      </c>
      <c r="S189" s="295"/>
      <c r="T189" s="297"/>
      <c r="U189" s="298" t="s">
        <v>745</v>
      </c>
      <c r="V189" s="297"/>
      <c r="W189" s="299" t="s">
        <v>750</v>
      </c>
      <c r="X189" s="300"/>
      <c r="Y189" s="301"/>
      <c r="AA189" s="254" t="n">
        <f aca="false">IF(E189&gt;G189,IF(G189&lt;&gt;"",1))</f>
        <v>0</v>
      </c>
      <c r="AB189" s="254" t="n">
        <f aca="false">IF(E189=G189,IF(G189&lt;&gt;"",1))</f>
        <v>0</v>
      </c>
      <c r="AC189" s="254" t="n">
        <f aca="false">IF(E189&lt;G189,IF(E189&lt;&gt;"",1))</f>
        <v>0</v>
      </c>
    </row>
    <row r="190" customFormat="false" ht="18" hidden="false" customHeight="true" outlineLevel="0" collapsed="false">
      <c r="A190" s="286" t="n">
        <f aca="false">A189+1</f>
        <v>184</v>
      </c>
      <c r="B190" s="287" t="str">
        <f aca="false">IF(AA190=1,"won",IF(AB190=1,"tied",IF(AC190=1,"lost","")))</f>
        <v/>
      </c>
      <c r="C190" s="287"/>
      <c r="D190" s="288"/>
      <c r="E190" s="289"/>
      <c r="F190" s="290" t="s">
        <v>744</v>
      </c>
      <c r="G190" s="291"/>
      <c r="H190" s="292" t="n">
        <f aca="false">K190+N190+Q190</f>
        <v>0</v>
      </c>
      <c r="I190" s="290" t="s">
        <v>744</v>
      </c>
      <c r="J190" s="293" t="n">
        <f aca="false">M190+P190+S190</f>
        <v>0</v>
      </c>
      <c r="K190" s="294"/>
      <c r="L190" s="290" t="s">
        <v>744</v>
      </c>
      <c r="M190" s="295"/>
      <c r="N190" s="296"/>
      <c r="O190" s="290" t="s">
        <v>744</v>
      </c>
      <c r="P190" s="295"/>
      <c r="Q190" s="296"/>
      <c r="R190" s="290" t="s">
        <v>744</v>
      </c>
      <c r="S190" s="295"/>
      <c r="T190" s="297"/>
      <c r="U190" s="298" t="s">
        <v>745</v>
      </c>
      <c r="V190" s="297"/>
      <c r="W190" s="299" t="s">
        <v>750</v>
      </c>
      <c r="X190" s="300"/>
      <c r="Y190" s="301"/>
      <c r="AA190" s="254" t="n">
        <f aca="false">IF(E190&gt;G190,IF(G190&lt;&gt;"",1))</f>
        <v>0</v>
      </c>
      <c r="AB190" s="254" t="n">
        <f aca="false">IF(E190=G190,IF(G190&lt;&gt;"",1))</f>
        <v>0</v>
      </c>
      <c r="AC190" s="254" t="n">
        <f aca="false">IF(E190&lt;G190,IF(E190&lt;&gt;"",1))</f>
        <v>0</v>
      </c>
    </row>
    <row r="191" customFormat="false" ht="18" hidden="false" customHeight="true" outlineLevel="0" collapsed="false">
      <c r="A191" s="286" t="n">
        <f aca="false">A190+1</f>
        <v>185</v>
      </c>
      <c r="B191" s="287" t="str">
        <f aca="false">IF(AA191=1,"won",IF(AB191=1,"tied",IF(AC191=1,"lost","")))</f>
        <v/>
      </c>
      <c r="C191" s="287"/>
      <c r="D191" s="288"/>
      <c r="E191" s="289"/>
      <c r="F191" s="290" t="s">
        <v>744</v>
      </c>
      <c r="G191" s="291"/>
      <c r="H191" s="292" t="n">
        <f aca="false">K191+N191+Q191</f>
        <v>0</v>
      </c>
      <c r="I191" s="290" t="s">
        <v>744</v>
      </c>
      <c r="J191" s="293" t="n">
        <f aca="false">M191+P191+S191</f>
        <v>0</v>
      </c>
      <c r="K191" s="294"/>
      <c r="L191" s="290" t="s">
        <v>744</v>
      </c>
      <c r="M191" s="295"/>
      <c r="N191" s="296"/>
      <c r="O191" s="290" t="s">
        <v>744</v>
      </c>
      <c r="P191" s="295"/>
      <c r="Q191" s="296"/>
      <c r="R191" s="290" t="s">
        <v>744</v>
      </c>
      <c r="S191" s="295"/>
      <c r="T191" s="297"/>
      <c r="U191" s="298" t="s">
        <v>745</v>
      </c>
      <c r="V191" s="297"/>
      <c r="W191" s="299" t="s">
        <v>750</v>
      </c>
      <c r="X191" s="300"/>
      <c r="Y191" s="301"/>
      <c r="AA191" s="254" t="n">
        <f aca="false">IF(E191&gt;G191,IF(G191&lt;&gt;"",1))</f>
        <v>0</v>
      </c>
      <c r="AB191" s="254" t="n">
        <f aca="false">IF(E191=G191,IF(G191&lt;&gt;"",1))</f>
        <v>0</v>
      </c>
      <c r="AC191" s="254" t="n">
        <f aca="false">IF(E191&lt;G191,IF(E191&lt;&gt;"",1))</f>
        <v>0</v>
      </c>
    </row>
    <row r="192" customFormat="false" ht="18" hidden="false" customHeight="true" outlineLevel="0" collapsed="false">
      <c r="A192" s="286" t="n">
        <f aca="false">A191+1</f>
        <v>186</v>
      </c>
      <c r="B192" s="287" t="str">
        <f aca="false">IF(AA192=1,"won",IF(AB192=1,"tied",IF(AC192=1,"lost","")))</f>
        <v/>
      </c>
      <c r="C192" s="287"/>
      <c r="D192" s="288"/>
      <c r="E192" s="289"/>
      <c r="F192" s="290" t="s">
        <v>744</v>
      </c>
      <c r="G192" s="291"/>
      <c r="H192" s="292" t="n">
        <f aca="false">K192+N192+Q192</f>
        <v>0</v>
      </c>
      <c r="I192" s="290" t="s">
        <v>744</v>
      </c>
      <c r="J192" s="293" t="n">
        <f aca="false">M192+P192+S192</f>
        <v>0</v>
      </c>
      <c r="K192" s="294"/>
      <c r="L192" s="290" t="s">
        <v>744</v>
      </c>
      <c r="M192" s="295"/>
      <c r="N192" s="296"/>
      <c r="O192" s="290" t="s">
        <v>744</v>
      </c>
      <c r="P192" s="295"/>
      <c r="Q192" s="296"/>
      <c r="R192" s="290" t="s">
        <v>744</v>
      </c>
      <c r="S192" s="295"/>
      <c r="T192" s="297"/>
      <c r="U192" s="298" t="s">
        <v>745</v>
      </c>
      <c r="V192" s="297"/>
      <c r="W192" s="299" t="s">
        <v>750</v>
      </c>
      <c r="X192" s="300"/>
      <c r="Y192" s="301"/>
      <c r="AA192" s="254" t="n">
        <f aca="false">IF(E192&gt;G192,IF(G192&lt;&gt;"",1))</f>
        <v>0</v>
      </c>
      <c r="AB192" s="254" t="n">
        <f aca="false">IF(E192=G192,IF(G192&lt;&gt;"",1))</f>
        <v>0</v>
      </c>
      <c r="AC192" s="254" t="n">
        <f aca="false">IF(E192&lt;G192,IF(E192&lt;&gt;"",1))</f>
        <v>0</v>
      </c>
    </row>
    <row r="193" customFormat="false" ht="18" hidden="false" customHeight="true" outlineLevel="0" collapsed="false">
      <c r="A193" s="286" t="n">
        <f aca="false">A192+1</f>
        <v>187</v>
      </c>
      <c r="B193" s="287" t="str">
        <f aca="false">IF(AA193=1,"won",IF(AB193=1,"tied",IF(AC193=1,"lost","")))</f>
        <v/>
      </c>
      <c r="C193" s="287"/>
      <c r="D193" s="288"/>
      <c r="E193" s="289"/>
      <c r="F193" s="290" t="s">
        <v>744</v>
      </c>
      <c r="G193" s="291"/>
      <c r="H193" s="292" t="n">
        <f aca="false">K193+N193+Q193</f>
        <v>0</v>
      </c>
      <c r="I193" s="290" t="s">
        <v>744</v>
      </c>
      <c r="J193" s="293" t="n">
        <f aca="false">M193+P193+S193</f>
        <v>0</v>
      </c>
      <c r="K193" s="294"/>
      <c r="L193" s="290" t="s">
        <v>744</v>
      </c>
      <c r="M193" s="295"/>
      <c r="N193" s="296"/>
      <c r="O193" s="290" t="s">
        <v>744</v>
      </c>
      <c r="P193" s="295"/>
      <c r="Q193" s="296"/>
      <c r="R193" s="290" t="s">
        <v>744</v>
      </c>
      <c r="S193" s="295"/>
      <c r="T193" s="297"/>
      <c r="U193" s="298" t="s">
        <v>745</v>
      </c>
      <c r="V193" s="297"/>
      <c r="W193" s="299" t="s">
        <v>750</v>
      </c>
      <c r="X193" s="300"/>
      <c r="Y193" s="301"/>
      <c r="AA193" s="254" t="n">
        <f aca="false">IF(E193&gt;G193,IF(G193&lt;&gt;"",1))</f>
        <v>0</v>
      </c>
      <c r="AB193" s="254" t="n">
        <f aca="false">IF(E193=G193,IF(G193&lt;&gt;"",1))</f>
        <v>0</v>
      </c>
      <c r="AC193" s="254" t="n">
        <f aca="false">IF(E193&lt;G193,IF(E193&lt;&gt;"",1))</f>
        <v>0</v>
      </c>
    </row>
    <row r="194" customFormat="false" ht="18" hidden="false" customHeight="true" outlineLevel="0" collapsed="false">
      <c r="A194" s="286" t="n">
        <f aca="false">A193+1</f>
        <v>188</v>
      </c>
      <c r="B194" s="287" t="str">
        <f aca="false">IF(AA194=1,"won",IF(AB194=1,"tied",IF(AC194=1,"lost","")))</f>
        <v/>
      </c>
      <c r="C194" s="287"/>
      <c r="D194" s="288"/>
      <c r="E194" s="289"/>
      <c r="F194" s="290" t="s">
        <v>744</v>
      </c>
      <c r="G194" s="291"/>
      <c r="H194" s="292" t="n">
        <f aca="false">K194+N194+Q194</f>
        <v>0</v>
      </c>
      <c r="I194" s="290" t="s">
        <v>744</v>
      </c>
      <c r="J194" s="293" t="n">
        <f aca="false">M194+P194+S194</f>
        <v>0</v>
      </c>
      <c r="K194" s="294"/>
      <c r="L194" s="290" t="s">
        <v>744</v>
      </c>
      <c r="M194" s="295"/>
      <c r="N194" s="296"/>
      <c r="O194" s="290" t="s">
        <v>744</v>
      </c>
      <c r="P194" s="295"/>
      <c r="Q194" s="296"/>
      <c r="R194" s="290" t="s">
        <v>744</v>
      </c>
      <c r="S194" s="295"/>
      <c r="T194" s="297"/>
      <c r="U194" s="298" t="s">
        <v>745</v>
      </c>
      <c r="V194" s="297"/>
      <c r="W194" s="299" t="s">
        <v>750</v>
      </c>
      <c r="X194" s="300"/>
      <c r="Y194" s="301"/>
      <c r="AA194" s="254" t="n">
        <f aca="false">IF(E194&gt;G194,IF(G194&lt;&gt;"",1))</f>
        <v>0</v>
      </c>
      <c r="AB194" s="254" t="n">
        <f aca="false">IF(E194=G194,IF(G194&lt;&gt;"",1))</f>
        <v>0</v>
      </c>
      <c r="AC194" s="254" t="n">
        <f aca="false">IF(E194&lt;G194,IF(E194&lt;&gt;"",1))</f>
        <v>0</v>
      </c>
    </row>
    <row r="195" customFormat="false" ht="18" hidden="false" customHeight="true" outlineLevel="0" collapsed="false">
      <c r="A195" s="286" t="n">
        <f aca="false">A194+1</f>
        <v>189</v>
      </c>
      <c r="B195" s="287" t="str">
        <f aca="false">IF(AA195=1,"won",IF(AB195=1,"tied",IF(AC195=1,"lost","")))</f>
        <v/>
      </c>
      <c r="C195" s="287"/>
      <c r="D195" s="288"/>
      <c r="E195" s="289"/>
      <c r="F195" s="290" t="s">
        <v>744</v>
      </c>
      <c r="G195" s="291"/>
      <c r="H195" s="292" t="n">
        <f aca="false">K195+N195+Q195</f>
        <v>0</v>
      </c>
      <c r="I195" s="290" t="s">
        <v>744</v>
      </c>
      <c r="J195" s="293" t="n">
        <f aca="false">M195+P195+S195</f>
        <v>0</v>
      </c>
      <c r="K195" s="294"/>
      <c r="L195" s="290" t="s">
        <v>744</v>
      </c>
      <c r="M195" s="295"/>
      <c r="N195" s="296"/>
      <c r="O195" s="290" t="s">
        <v>744</v>
      </c>
      <c r="P195" s="295"/>
      <c r="Q195" s="296"/>
      <c r="R195" s="290" t="s">
        <v>744</v>
      </c>
      <c r="S195" s="295"/>
      <c r="T195" s="297"/>
      <c r="U195" s="298" t="s">
        <v>745</v>
      </c>
      <c r="V195" s="297"/>
      <c r="W195" s="299" t="s">
        <v>750</v>
      </c>
      <c r="X195" s="300"/>
      <c r="Y195" s="301"/>
      <c r="AA195" s="254" t="n">
        <f aca="false">IF(E195&gt;G195,IF(G195&lt;&gt;"",1))</f>
        <v>0</v>
      </c>
      <c r="AB195" s="254" t="n">
        <f aca="false">IF(E195=G195,IF(G195&lt;&gt;"",1))</f>
        <v>0</v>
      </c>
      <c r="AC195" s="254" t="n">
        <f aca="false">IF(E195&lt;G195,IF(E195&lt;&gt;"",1))</f>
        <v>0</v>
      </c>
    </row>
    <row r="196" customFormat="false" ht="18" hidden="false" customHeight="true" outlineLevel="0" collapsed="false">
      <c r="A196" s="286" t="n">
        <f aca="false">A195+1</f>
        <v>190</v>
      </c>
      <c r="B196" s="287" t="str">
        <f aca="false">IF(AA196=1,"won",IF(AB196=1,"tied",IF(AC196=1,"lost","")))</f>
        <v/>
      </c>
      <c r="C196" s="287"/>
      <c r="D196" s="288"/>
      <c r="E196" s="289"/>
      <c r="F196" s="290" t="s">
        <v>744</v>
      </c>
      <c r="G196" s="291"/>
      <c r="H196" s="292" t="n">
        <f aca="false">K196+N196+Q196</f>
        <v>0</v>
      </c>
      <c r="I196" s="290" t="s">
        <v>744</v>
      </c>
      <c r="J196" s="293" t="n">
        <f aca="false">M196+P196+S196</f>
        <v>0</v>
      </c>
      <c r="K196" s="294"/>
      <c r="L196" s="290" t="s">
        <v>744</v>
      </c>
      <c r="M196" s="295"/>
      <c r="N196" s="296"/>
      <c r="O196" s="290" t="s">
        <v>744</v>
      </c>
      <c r="P196" s="295"/>
      <c r="Q196" s="296"/>
      <c r="R196" s="290" t="s">
        <v>744</v>
      </c>
      <c r="S196" s="295"/>
      <c r="T196" s="297"/>
      <c r="U196" s="298" t="s">
        <v>745</v>
      </c>
      <c r="V196" s="297"/>
      <c r="W196" s="299" t="s">
        <v>750</v>
      </c>
      <c r="X196" s="300"/>
      <c r="Y196" s="301"/>
      <c r="AA196" s="254" t="n">
        <f aca="false">IF(E196&gt;G196,IF(G196&lt;&gt;"",1))</f>
        <v>0</v>
      </c>
      <c r="AB196" s="254" t="n">
        <f aca="false">IF(E196=G196,IF(G196&lt;&gt;"",1))</f>
        <v>0</v>
      </c>
      <c r="AC196" s="254" t="n">
        <f aca="false">IF(E196&lt;G196,IF(E196&lt;&gt;"",1))</f>
        <v>0</v>
      </c>
    </row>
    <row r="197" customFormat="false" ht="18" hidden="false" customHeight="true" outlineLevel="0" collapsed="false">
      <c r="A197" s="286" t="n">
        <f aca="false">A196+1</f>
        <v>191</v>
      </c>
      <c r="B197" s="287" t="str">
        <f aca="false">IF(AA197=1,"won",IF(AB197=1,"tied",IF(AC197=1,"lost","")))</f>
        <v/>
      </c>
      <c r="C197" s="287"/>
      <c r="D197" s="288"/>
      <c r="E197" s="289"/>
      <c r="F197" s="290" t="s">
        <v>744</v>
      </c>
      <c r="G197" s="291"/>
      <c r="H197" s="292" t="n">
        <f aca="false">K197+N197+Q197</f>
        <v>0</v>
      </c>
      <c r="I197" s="290" t="s">
        <v>744</v>
      </c>
      <c r="J197" s="293" t="n">
        <f aca="false">M197+P197+S197</f>
        <v>0</v>
      </c>
      <c r="K197" s="294"/>
      <c r="L197" s="290" t="s">
        <v>744</v>
      </c>
      <c r="M197" s="295"/>
      <c r="N197" s="296"/>
      <c r="O197" s="290" t="s">
        <v>744</v>
      </c>
      <c r="P197" s="295"/>
      <c r="Q197" s="296"/>
      <c r="R197" s="290" t="s">
        <v>744</v>
      </c>
      <c r="S197" s="295"/>
      <c r="T197" s="297"/>
      <c r="U197" s="298" t="s">
        <v>745</v>
      </c>
      <c r="V197" s="297"/>
      <c r="W197" s="299" t="s">
        <v>750</v>
      </c>
      <c r="X197" s="300"/>
      <c r="Y197" s="301"/>
      <c r="AA197" s="254" t="n">
        <f aca="false">IF(E197&gt;G197,IF(G197&lt;&gt;"",1))</f>
        <v>0</v>
      </c>
      <c r="AB197" s="254" t="n">
        <f aca="false">IF(E197=G197,IF(G197&lt;&gt;"",1))</f>
        <v>0</v>
      </c>
      <c r="AC197" s="254" t="n">
        <f aca="false">IF(E197&lt;G197,IF(E197&lt;&gt;"",1))</f>
        <v>0</v>
      </c>
    </row>
    <row r="198" customFormat="false" ht="18" hidden="false" customHeight="true" outlineLevel="0" collapsed="false">
      <c r="A198" s="286" t="n">
        <f aca="false">A197+1</f>
        <v>192</v>
      </c>
      <c r="B198" s="287" t="str">
        <f aca="false">IF(AA198=1,"won",IF(AB198=1,"tied",IF(AC198=1,"lost","")))</f>
        <v/>
      </c>
      <c r="C198" s="287"/>
      <c r="D198" s="288"/>
      <c r="E198" s="289"/>
      <c r="F198" s="290" t="s">
        <v>744</v>
      </c>
      <c r="G198" s="291"/>
      <c r="H198" s="292" t="n">
        <f aca="false">K198+N198+Q198</f>
        <v>0</v>
      </c>
      <c r="I198" s="290" t="s">
        <v>744</v>
      </c>
      <c r="J198" s="293" t="n">
        <f aca="false">M198+P198+S198</f>
        <v>0</v>
      </c>
      <c r="K198" s="294"/>
      <c r="L198" s="290" t="s">
        <v>744</v>
      </c>
      <c r="M198" s="295"/>
      <c r="N198" s="296"/>
      <c r="O198" s="290" t="s">
        <v>744</v>
      </c>
      <c r="P198" s="295"/>
      <c r="Q198" s="296"/>
      <c r="R198" s="290" t="s">
        <v>744</v>
      </c>
      <c r="S198" s="295"/>
      <c r="T198" s="297"/>
      <c r="U198" s="298" t="s">
        <v>745</v>
      </c>
      <c r="V198" s="297"/>
      <c r="W198" s="299" t="s">
        <v>750</v>
      </c>
      <c r="X198" s="300"/>
      <c r="Y198" s="301"/>
      <c r="AA198" s="254" t="n">
        <f aca="false">IF(E198&gt;G198,IF(G198&lt;&gt;"",1))</f>
        <v>0</v>
      </c>
      <c r="AB198" s="254" t="n">
        <f aca="false">IF(E198=G198,IF(G198&lt;&gt;"",1))</f>
        <v>0</v>
      </c>
      <c r="AC198" s="254" t="n">
        <f aca="false">IF(E198&lt;G198,IF(E198&lt;&gt;"",1))</f>
        <v>0</v>
      </c>
    </row>
    <row r="199" customFormat="false" ht="18" hidden="false" customHeight="true" outlineLevel="0" collapsed="false">
      <c r="A199" s="286" t="n">
        <f aca="false">A198+1</f>
        <v>193</v>
      </c>
      <c r="B199" s="287" t="str">
        <f aca="false">IF(AA199=1,"won",IF(AB199=1,"tied",IF(AC199=1,"lost","")))</f>
        <v/>
      </c>
      <c r="C199" s="287"/>
      <c r="D199" s="288"/>
      <c r="E199" s="289"/>
      <c r="F199" s="290" t="s">
        <v>744</v>
      </c>
      <c r="G199" s="291"/>
      <c r="H199" s="292" t="n">
        <f aca="false">K199+N199+Q199</f>
        <v>0</v>
      </c>
      <c r="I199" s="290" t="s">
        <v>744</v>
      </c>
      <c r="J199" s="293" t="n">
        <f aca="false">M199+P199+S199</f>
        <v>0</v>
      </c>
      <c r="K199" s="294"/>
      <c r="L199" s="290" t="s">
        <v>744</v>
      </c>
      <c r="M199" s="295"/>
      <c r="N199" s="296"/>
      <c r="O199" s="290" t="s">
        <v>744</v>
      </c>
      <c r="P199" s="295"/>
      <c r="Q199" s="296"/>
      <c r="R199" s="290" t="s">
        <v>744</v>
      </c>
      <c r="S199" s="295"/>
      <c r="T199" s="297"/>
      <c r="U199" s="298" t="s">
        <v>745</v>
      </c>
      <c r="V199" s="297"/>
      <c r="W199" s="299" t="s">
        <v>750</v>
      </c>
      <c r="X199" s="300"/>
      <c r="Y199" s="301"/>
      <c r="AA199" s="254" t="n">
        <f aca="false">IF(E199&gt;G199,IF(G199&lt;&gt;"",1))</f>
        <v>0</v>
      </c>
      <c r="AB199" s="254" t="n">
        <f aca="false">IF(E199=G199,IF(G199&lt;&gt;"",1))</f>
        <v>0</v>
      </c>
      <c r="AC199" s="254" t="n">
        <f aca="false">IF(E199&lt;G199,IF(E199&lt;&gt;"",1))</f>
        <v>0</v>
      </c>
    </row>
    <row r="200" customFormat="false" ht="18" hidden="false" customHeight="true" outlineLevel="0" collapsed="false">
      <c r="A200" s="286" t="n">
        <f aca="false">A199+1</f>
        <v>194</v>
      </c>
      <c r="B200" s="287" t="str">
        <f aca="false">IF(AA200=1,"won",IF(AB200=1,"tied",IF(AC200=1,"lost","")))</f>
        <v/>
      </c>
      <c r="C200" s="287"/>
      <c r="D200" s="288"/>
      <c r="E200" s="289"/>
      <c r="F200" s="290" t="s">
        <v>744</v>
      </c>
      <c r="G200" s="291"/>
      <c r="H200" s="292" t="n">
        <f aca="false">K200+N200+Q200</f>
        <v>0</v>
      </c>
      <c r="I200" s="290" t="s">
        <v>744</v>
      </c>
      <c r="J200" s="293" t="n">
        <f aca="false">M200+P200+S200</f>
        <v>0</v>
      </c>
      <c r="K200" s="294"/>
      <c r="L200" s="290" t="s">
        <v>744</v>
      </c>
      <c r="M200" s="295"/>
      <c r="N200" s="296"/>
      <c r="O200" s="290" t="s">
        <v>744</v>
      </c>
      <c r="P200" s="295"/>
      <c r="Q200" s="296"/>
      <c r="R200" s="290" t="s">
        <v>744</v>
      </c>
      <c r="S200" s="295"/>
      <c r="T200" s="297"/>
      <c r="U200" s="298" t="s">
        <v>745</v>
      </c>
      <c r="V200" s="297"/>
      <c r="W200" s="299" t="s">
        <v>750</v>
      </c>
      <c r="X200" s="300"/>
      <c r="Y200" s="301"/>
      <c r="AA200" s="254" t="n">
        <f aca="false">IF(E200&gt;G200,IF(G200&lt;&gt;"",1))</f>
        <v>0</v>
      </c>
      <c r="AB200" s="254" t="n">
        <f aca="false">IF(E200=G200,IF(G200&lt;&gt;"",1))</f>
        <v>0</v>
      </c>
      <c r="AC200" s="254" t="n">
        <f aca="false">IF(E200&lt;G200,IF(E200&lt;&gt;"",1))</f>
        <v>0</v>
      </c>
    </row>
    <row r="201" customFormat="false" ht="18" hidden="false" customHeight="true" outlineLevel="0" collapsed="false">
      <c r="A201" s="286" t="n">
        <f aca="false">A200+1</f>
        <v>195</v>
      </c>
      <c r="B201" s="287" t="str">
        <f aca="false">IF(AA201=1,"won",IF(AB201=1,"tied",IF(AC201=1,"lost","")))</f>
        <v/>
      </c>
      <c r="C201" s="287"/>
      <c r="D201" s="288"/>
      <c r="E201" s="289"/>
      <c r="F201" s="290" t="s">
        <v>744</v>
      </c>
      <c r="G201" s="291"/>
      <c r="H201" s="292" t="n">
        <f aca="false">K201+N201+Q201</f>
        <v>0</v>
      </c>
      <c r="I201" s="290" t="s">
        <v>744</v>
      </c>
      <c r="J201" s="293" t="n">
        <f aca="false">M201+P201+S201</f>
        <v>0</v>
      </c>
      <c r="K201" s="294"/>
      <c r="L201" s="290" t="s">
        <v>744</v>
      </c>
      <c r="M201" s="295"/>
      <c r="N201" s="296"/>
      <c r="O201" s="290" t="s">
        <v>744</v>
      </c>
      <c r="P201" s="295"/>
      <c r="Q201" s="296"/>
      <c r="R201" s="290" t="s">
        <v>744</v>
      </c>
      <c r="S201" s="295"/>
      <c r="T201" s="297"/>
      <c r="U201" s="298" t="s">
        <v>745</v>
      </c>
      <c r="V201" s="297"/>
      <c r="W201" s="299" t="s">
        <v>750</v>
      </c>
      <c r="X201" s="300"/>
      <c r="Y201" s="301"/>
      <c r="AA201" s="254" t="n">
        <f aca="false">IF(E201&gt;G201,IF(G201&lt;&gt;"",1))</f>
        <v>0</v>
      </c>
      <c r="AB201" s="254" t="n">
        <f aca="false">IF(E201=G201,IF(G201&lt;&gt;"",1))</f>
        <v>0</v>
      </c>
      <c r="AC201" s="254" t="n">
        <f aca="false">IF(E201&lt;G201,IF(E201&lt;&gt;"",1))</f>
        <v>0</v>
      </c>
    </row>
    <row r="202" customFormat="false" ht="18" hidden="false" customHeight="true" outlineLevel="0" collapsed="false">
      <c r="A202" s="286" t="n">
        <f aca="false">A201+1</f>
        <v>196</v>
      </c>
      <c r="B202" s="287" t="str">
        <f aca="false">IF(AA202=1,"won",IF(AB202=1,"tied",IF(AC202=1,"lost","")))</f>
        <v/>
      </c>
      <c r="C202" s="287"/>
      <c r="D202" s="288"/>
      <c r="E202" s="289"/>
      <c r="F202" s="290" t="s">
        <v>744</v>
      </c>
      <c r="G202" s="291"/>
      <c r="H202" s="292" t="n">
        <f aca="false">K202+N202+Q202</f>
        <v>0</v>
      </c>
      <c r="I202" s="290" t="s">
        <v>744</v>
      </c>
      <c r="J202" s="293" t="n">
        <f aca="false">M202+P202+S202</f>
        <v>0</v>
      </c>
      <c r="K202" s="294"/>
      <c r="L202" s="290" t="s">
        <v>744</v>
      </c>
      <c r="M202" s="295"/>
      <c r="N202" s="296"/>
      <c r="O202" s="290" t="s">
        <v>744</v>
      </c>
      <c r="P202" s="295"/>
      <c r="Q202" s="296"/>
      <c r="R202" s="290" t="s">
        <v>744</v>
      </c>
      <c r="S202" s="295"/>
      <c r="T202" s="297"/>
      <c r="U202" s="298" t="s">
        <v>745</v>
      </c>
      <c r="V202" s="297"/>
      <c r="W202" s="299" t="s">
        <v>750</v>
      </c>
      <c r="X202" s="300"/>
      <c r="Y202" s="301"/>
      <c r="AA202" s="254" t="n">
        <f aca="false">IF(E202&gt;G202,IF(G202&lt;&gt;"",1))</f>
        <v>0</v>
      </c>
      <c r="AB202" s="254" t="n">
        <f aca="false">IF(E202=G202,IF(G202&lt;&gt;"",1))</f>
        <v>0</v>
      </c>
      <c r="AC202" s="254" t="n">
        <f aca="false">IF(E202&lt;G202,IF(E202&lt;&gt;"",1))</f>
        <v>0</v>
      </c>
    </row>
    <row r="203" customFormat="false" ht="18" hidden="false" customHeight="true" outlineLevel="0" collapsed="false">
      <c r="A203" s="286" t="n">
        <f aca="false">A202+1</f>
        <v>197</v>
      </c>
      <c r="B203" s="287" t="str">
        <f aca="false">IF(AA203=1,"won",IF(AB203=1,"tied",IF(AC203=1,"lost","")))</f>
        <v/>
      </c>
      <c r="C203" s="287"/>
      <c r="D203" s="288"/>
      <c r="E203" s="289"/>
      <c r="F203" s="290" t="s">
        <v>744</v>
      </c>
      <c r="G203" s="291"/>
      <c r="H203" s="292" t="n">
        <f aca="false">K203+N203+Q203</f>
        <v>0</v>
      </c>
      <c r="I203" s="290" t="s">
        <v>744</v>
      </c>
      <c r="J203" s="293" t="n">
        <f aca="false">M203+P203+S203</f>
        <v>0</v>
      </c>
      <c r="K203" s="294"/>
      <c r="L203" s="290" t="s">
        <v>744</v>
      </c>
      <c r="M203" s="295"/>
      <c r="N203" s="296"/>
      <c r="O203" s="290" t="s">
        <v>744</v>
      </c>
      <c r="P203" s="295"/>
      <c r="Q203" s="296"/>
      <c r="R203" s="290" t="s">
        <v>744</v>
      </c>
      <c r="S203" s="295"/>
      <c r="T203" s="297"/>
      <c r="U203" s="298" t="s">
        <v>745</v>
      </c>
      <c r="V203" s="297"/>
      <c r="W203" s="299" t="s">
        <v>750</v>
      </c>
      <c r="X203" s="300"/>
      <c r="Y203" s="301"/>
      <c r="AA203" s="254" t="n">
        <f aca="false">IF(E203&gt;G203,IF(G203&lt;&gt;"",1))</f>
        <v>0</v>
      </c>
      <c r="AB203" s="254" t="n">
        <f aca="false">IF(E203=G203,IF(G203&lt;&gt;"",1))</f>
        <v>0</v>
      </c>
      <c r="AC203" s="254" t="n">
        <f aca="false">IF(E203&lt;G203,IF(E203&lt;&gt;"",1))</f>
        <v>0</v>
      </c>
    </row>
    <row r="204" customFormat="false" ht="18" hidden="false" customHeight="true" outlineLevel="0" collapsed="false">
      <c r="A204" s="286" t="n">
        <f aca="false">A203+1</f>
        <v>198</v>
      </c>
      <c r="B204" s="287" t="str">
        <f aca="false">IF(AA204=1,"won",IF(AB204=1,"tied",IF(AC204=1,"lost","")))</f>
        <v/>
      </c>
      <c r="C204" s="287"/>
      <c r="D204" s="288"/>
      <c r="E204" s="289"/>
      <c r="F204" s="290" t="s">
        <v>744</v>
      </c>
      <c r="G204" s="291"/>
      <c r="H204" s="292" t="n">
        <f aca="false">K204+N204+Q204</f>
        <v>0</v>
      </c>
      <c r="I204" s="290" t="s">
        <v>744</v>
      </c>
      <c r="J204" s="293" t="n">
        <f aca="false">M204+P204+S204</f>
        <v>0</v>
      </c>
      <c r="K204" s="294"/>
      <c r="L204" s="290" t="s">
        <v>744</v>
      </c>
      <c r="M204" s="295"/>
      <c r="N204" s="296"/>
      <c r="O204" s="290" t="s">
        <v>744</v>
      </c>
      <c r="P204" s="295"/>
      <c r="Q204" s="296"/>
      <c r="R204" s="290" t="s">
        <v>744</v>
      </c>
      <c r="S204" s="295"/>
      <c r="T204" s="297"/>
      <c r="U204" s="298" t="s">
        <v>745</v>
      </c>
      <c r="V204" s="297"/>
      <c r="W204" s="299" t="s">
        <v>750</v>
      </c>
      <c r="X204" s="300"/>
      <c r="Y204" s="301"/>
      <c r="AA204" s="254" t="n">
        <f aca="false">IF(E204&gt;G204,IF(G204&lt;&gt;"",1))</f>
        <v>0</v>
      </c>
      <c r="AB204" s="254" t="n">
        <f aca="false">IF(E204=G204,IF(G204&lt;&gt;"",1))</f>
        <v>0</v>
      </c>
      <c r="AC204" s="254" t="n">
        <f aca="false">IF(E204&lt;G204,IF(E204&lt;&gt;"",1))</f>
        <v>0</v>
      </c>
    </row>
    <row r="205" customFormat="false" ht="18" hidden="false" customHeight="true" outlineLevel="0" collapsed="false">
      <c r="A205" s="286" t="n">
        <f aca="false">A204+1</f>
        <v>199</v>
      </c>
      <c r="B205" s="287" t="str">
        <f aca="false">IF(AA205=1,"won",IF(AB205=1,"tied",IF(AC205=1,"lost","")))</f>
        <v/>
      </c>
      <c r="C205" s="287"/>
      <c r="D205" s="288"/>
      <c r="E205" s="289"/>
      <c r="F205" s="290" t="s">
        <v>744</v>
      </c>
      <c r="G205" s="291"/>
      <c r="H205" s="292" t="n">
        <f aca="false">K205+N205+Q205</f>
        <v>0</v>
      </c>
      <c r="I205" s="290" t="s">
        <v>744</v>
      </c>
      <c r="J205" s="293" t="n">
        <f aca="false">M205+P205+S205</f>
        <v>0</v>
      </c>
      <c r="K205" s="294"/>
      <c r="L205" s="290" t="s">
        <v>744</v>
      </c>
      <c r="M205" s="295"/>
      <c r="N205" s="296"/>
      <c r="O205" s="290" t="s">
        <v>744</v>
      </c>
      <c r="P205" s="295"/>
      <c r="Q205" s="296"/>
      <c r="R205" s="290" t="s">
        <v>744</v>
      </c>
      <c r="S205" s="295"/>
      <c r="T205" s="297"/>
      <c r="U205" s="298" t="s">
        <v>745</v>
      </c>
      <c r="V205" s="297"/>
      <c r="W205" s="299" t="s">
        <v>750</v>
      </c>
      <c r="X205" s="300"/>
      <c r="Y205" s="301"/>
      <c r="AA205" s="254" t="n">
        <f aca="false">IF(E205&gt;G205,IF(G205&lt;&gt;"",1))</f>
        <v>0</v>
      </c>
      <c r="AB205" s="254" t="n">
        <f aca="false">IF(E205=G205,IF(G205&lt;&gt;"",1))</f>
        <v>0</v>
      </c>
      <c r="AC205" s="254" t="n">
        <f aca="false">IF(E205&lt;G205,IF(E205&lt;&gt;"",1))</f>
        <v>0</v>
      </c>
    </row>
    <row r="206" customFormat="false" ht="18" hidden="false" customHeight="true" outlineLevel="0" collapsed="false">
      <c r="A206" s="286" t="n">
        <f aca="false">A205+1</f>
        <v>200</v>
      </c>
      <c r="B206" s="287" t="str">
        <f aca="false">IF(AA206=1,"won",IF(AB206=1,"tied",IF(AC206=1,"lost","")))</f>
        <v/>
      </c>
      <c r="C206" s="287"/>
      <c r="D206" s="288"/>
      <c r="E206" s="289"/>
      <c r="F206" s="290" t="s">
        <v>744</v>
      </c>
      <c r="G206" s="291"/>
      <c r="H206" s="292" t="n">
        <f aca="false">K206+N206+Q206</f>
        <v>0</v>
      </c>
      <c r="I206" s="290" t="s">
        <v>744</v>
      </c>
      <c r="J206" s="293" t="n">
        <f aca="false">M206+P206+S206</f>
        <v>0</v>
      </c>
      <c r="K206" s="294"/>
      <c r="L206" s="290" t="s">
        <v>744</v>
      </c>
      <c r="M206" s="295"/>
      <c r="N206" s="296"/>
      <c r="O206" s="290" t="s">
        <v>744</v>
      </c>
      <c r="P206" s="295"/>
      <c r="Q206" s="296"/>
      <c r="R206" s="290" t="s">
        <v>744</v>
      </c>
      <c r="S206" s="295"/>
      <c r="T206" s="297"/>
      <c r="U206" s="298" t="s">
        <v>745</v>
      </c>
      <c r="V206" s="297"/>
      <c r="W206" s="299" t="s">
        <v>750</v>
      </c>
      <c r="X206" s="300"/>
      <c r="Y206" s="301"/>
      <c r="AA206" s="254" t="n">
        <f aca="false">IF(E206&gt;G206,IF(G206&lt;&gt;"",1))</f>
        <v>0</v>
      </c>
      <c r="AB206" s="254" t="n">
        <f aca="false">IF(E206=G206,IF(G206&lt;&gt;"",1))</f>
        <v>0</v>
      </c>
      <c r="AC206" s="254" t="n">
        <f aca="false">IF(E206&lt;G206,IF(E206&lt;&gt;"",1))</f>
        <v>0</v>
      </c>
    </row>
  </sheetData>
  <sheetProtection sheet="true" password="85fb" objects="true" scenarios="true"/>
  <mergeCells count="203">
    <mergeCell ref="A5:C5"/>
    <mergeCell ref="T5:U5"/>
    <mergeCell ref="V5:W5"/>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189:C189"/>
    <mergeCell ref="B190:C190"/>
    <mergeCell ref="B191:C191"/>
    <mergeCell ref="B192:C192"/>
    <mergeCell ref="B193:C193"/>
    <mergeCell ref="B194:C194"/>
    <mergeCell ref="B195:C195"/>
    <mergeCell ref="B196:C196"/>
    <mergeCell ref="B197:C197"/>
    <mergeCell ref="B198:C198"/>
    <mergeCell ref="B199:C199"/>
    <mergeCell ref="B200:C200"/>
    <mergeCell ref="B201:C201"/>
    <mergeCell ref="B202:C202"/>
    <mergeCell ref="B203:C203"/>
    <mergeCell ref="B204:C204"/>
    <mergeCell ref="B205:C205"/>
    <mergeCell ref="B206:C206"/>
  </mergeCells>
  <conditionalFormatting sqref="B7:C206">
    <cfRule type="cellIs" priority="2" operator="equal" aboveAverage="0" equalAverage="0" bottom="0" percent="0" rank="0" text="" dxfId="0">
      <formula>"won"</formula>
    </cfRule>
    <cfRule type="cellIs" priority="3" operator="equal" aboveAverage="0" equalAverage="0" bottom="0" percent="0" rank="0" text="" dxfId="1">
      <formula>"lost"</formula>
    </cfRule>
    <cfRule type="cellIs" priority="4" operator="equal" aboveAverage="0" equalAverage="0" bottom="0" percent="0" rank="0" text="" dxfId="2">
      <formula>"tied"</formula>
    </cfRule>
  </conditionalFormatting>
  <printOptions headings="false" gridLines="false" gridLinesSet="true" horizontalCentered="false" verticalCentered="false"/>
  <pageMargins left="0.7875" right="0.7875" top="0.984027777777778" bottom="0.984027777777778" header="0.511805555555555" footer="0.511805555555555"/>
  <pageSetup paperSize="9" scale="100" firstPageNumber="0" fitToWidth="1" fitToHeight="1" pageOrder="overThenDown"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1:4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2"/>
  <cols>
    <col collapsed="false" hidden="false" max="1" min="1" style="318" width="2.56632653061224"/>
    <col collapsed="false" hidden="false" max="2" min="2" style="319" width="117.44387755102"/>
    <col collapsed="false" hidden="false" max="3" min="3" style="318" width="2.56632653061224"/>
    <col collapsed="false" hidden="true" max="1025" min="4" style="318" width="0"/>
  </cols>
  <sheetData>
    <row r="1" s="320" customFormat="true" ht="13.2" hidden="false" customHeight="false" outlineLevel="0" collapsed="false">
      <c r="B1" s="321" t="s">
        <v>751</v>
      </c>
    </row>
    <row r="2" s="5" customFormat="true" ht="20.1" hidden="false" customHeight="true" outlineLevel="0" collapsed="false">
      <c r="A2" s="320"/>
      <c r="B2" s="322" t="s">
        <v>752</v>
      </c>
      <c r="C2" s="320"/>
    </row>
    <row r="3" s="5" customFormat="true" ht="5.1" hidden="false" customHeight="true" outlineLevel="0" collapsed="false">
      <c r="A3" s="320"/>
      <c r="B3" s="323"/>
      <c r="C3" s="320"/>
    </row>
    <row r="4" s="5" customFormat="true" ht="12.9" hidden="false" customHeight="true" outlineLevel="0" collapsed="false">
      <c r="A4" s="320"/>
      <c r="B4" s="324" t="s">
        <v>753</v>
      </c>
      <c r="C4" s="320"/>
    </row>
    <row r="5" s="5" customFormat="true" ht="5.1" hidden="false" customHeight="true" outlineLevel="0" collapsed="false">
      <c r="A5" s="320"/>
      <c r="B5" s="323"/>
      <c r="C5" s="320"/>
    </row>
    <row r="6" customFormat="false" ht="12.9" hidden="false" customHeight="true" outlineLevel="0" collapsed="false">
      <c r="A6" s="320"/>
      <c r="B6" s="324" t="s">
        <v>754</v>
      </c>
      <c r="C6" s="320"/>
      <c r="D6" s="0"/>
      <c r="E6" s="0"/>
      <c r="F6" s="0"/>
      <c r="G6" s="0"/>
      <c r="H6" s="0"/>
      <c r="I6" s="0"/>
      <c r="J6" s="0"/>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s="327" customFormat="true" ht="4.2" hidden="false" customHeight="false" outlineLevel="0" collapsed="false">
      <c r="A7" s="325"/>
      <c r="B7" s="326"/>
      <c r="C7" s="325"/>
    </row>
    <row r="8" s="5" customFormat="true" ht="26.1" hidden="false" customHeight="true" outlineLevel="0" collapsed="false">
      <c r="A8" s="320"/>
      <c r="B8" s="324" t="s">
        <v>755</v>
      </c>
      <c r="C8" s="320"/>
    </row>
    <row r="9" s="327" customFormat="true" ht="4.2" hidden="false" customHeight="false" outlineLevel="0" collapsed="false">
      <c r="A9" s="325"/>
      <c r="B9" s="326"/>
      <c r="C9" s="325"/>
    </row>
    <row r="10" s="5" customFormat="true" ht="26.1" hidden="false" customHeight="true" outlineLevel="0" collapsed="false">
      <c r="A10" s="320"/>
      <c r="B10" s="324" t="s">
        <v>756</v>
      </c>
      <c r="C10" s="320"/>
    </row>
    <row r="11" s="327" customFormat="true" ht="4.2" hidden="false" customHeight="false" outlineLevel="0" collapsed="false">
      <c r="A11" s="325"/>
      <c r="B11" s="326"/>
      <c r="C11" s="325"/>
    </row>
    <row r="12" s="5" customFormat="true" ht="12.9" hidden="false" customHeight="true" outlineLevel="0" collapsed="false">
      <c r="A12" s="320"/>
      <c r="B12" s="324" t="s">
        <v>757</v>
      </c>
      <c r="C12" s="320"/>
    </row>
    <row r="13" s="327" customFormat="true" ht="4.2" hidden="false" customHeight="false" outlineLevel="0" collapsed="false">
      <c r="A13" s="325"/>
      <c r="B13" s="326"/>
      <c r="C13" s="325"/>
    </row>
    <row r="14" s="5" customFormat="true" ht="12.9" hidden="false" customHeight="true" outlineLevel="0" collapsed="false">
      <c r="A14" s="320"/>
      <c r="B14" s="328" t="s">
        <v>758</v>
      </c>
      <c r="C14" s="320"/>
    </row>
    <row r="15" s="327" customFormat="true" ht="4.2" hidden="false" customHeight="false" outlineLevel="0" collapsed="false">
      <c r="A15" s="325"/>
      <c r="B15" s="326"/>
      <c r="C15" s="325"/>
    </row>
    <row r="16" s="5" customFormat="true" ht="26.1" hidden="false" customHeight="true" outlineLevel="0" collapsed="false">
      <c r="A16" s="320"/>
      <c r="B16" s="328" t="s">
        <v>759</v>
      </c>
      <c r="C16" s="320"/>
    </row>
    <row r="17" s="327" customFormat="true" ht="4.2" hidden="false" customHeight="false" outlineLevel="0" collapsed="false">
      <c r="A17" s="325"/>
      <c r="B17" s="326"/>
      <c r="C17" s="325"/>
    </row>
    <row r="18" s="5" customFormat="true" ht="26.1" hidden="false" customHeight="true" outlineLevel="0" collapsed="false">
      <c r="A18" s="320"/>
      <c r="B18" s="328" t="s">
        <v>760</v>
      </c>
      <c r="C18" s="320"/>
    </row>
    <row r="19" s="327" customFormat="true" ht="4.2" hidden="false" customHeight="false" outlineLevel="0" collapsed="false">
      <c r="A19" s="325"/>
      <c r="B19" s="326"/>
      <c r="C19" s="325"/>
    </row>
    <row r="20" s="5" customFormat="true" ht="12.9" hidden="false" customHeight="true" outlineLevel="0" collapsed="false">
      <c r="A20" s="320"/>
      <c r="B20" s="328" t="s">
        <v>761</v>
      </c>
      <c r="C20" s="320"/>
    </row>
    <row r="21" s="327" customFormat="true" ht="4.2" hidden="false" customHeight="false" outlineLevel="0" collapsed="false">
      <c r="A21" s="325"/>
      <c r="B21" s="326"/>
      <c r="C21" s="325"/>
    </row>
    <row r="22" s="5" customFormat="true" ht="39" hidden="false" customHeight="true" outlineLevel="0" collapsed="false">
      <c r="A22" s="320"/>
      <c r="B22" s="328" t="s">
        <v>762</v>
      </c>
      <c r="C22" s="320"/>
    </row>
    <row r="23" s="5" customFormat="true" ht="6.75" hidden="false" customHeight="true" outlineLevel="0" collapsed="false">
      <c r="A23" s="320"/>
      <c r="B23" s="328"/>
      <c r="C23" s="320"/>
    </row>
    <row r="24" s="5" customFormat="true" ht="12.9" hidden="false" customHeight="true" outlineLevel="0" collapsed="false">
      <c r="A24" s="320"/>
      <c r="B24" s="328" t="s">
        <v>763</v>
      </c>
      <c r="C24" s="320"/>
    </row>
    <row r="25" s="5" customFormat="true" ht="5.1" hidden="false" customHeight="true" outlineLevel="0" collapsed="false">
      <c r="A25" s="320"/>
      <c r="B25" s="328"/>
      <c r="C25" s="320"/>
    </row>
    <row r="26" s="5" customFormat="true" ht="39" hidden="false" customHeight="true" outlineLevel="0" collapsed="false">
      <c r="A26" s="320"/>
      <c r="B26" s="328" t="s">
        <v>764</v>
      </c>
      <c r="C26" s="320"/>
    </row>
    <row r="27" s="5" customFormat="true" ht="5.25" hidden="false" customHeight="true" outlineLevel="0" collapsed="false">
      <c r="A27" s="320"/>
      <c r="B27" s="328"/>
      <c r="C27" s="320"/>
    </row>
    <row r="28" s="5" customFormat="true" ht="12.9" hidden="false" customHeight="true" outlineLevel="0" collapsed="false">
      <c r="A28" s="320"/>
      <c r="B28" s="328" t="s">
        <v>765</v>
      </c>
      <c r="C28" s="320"/>
    </row>
    <row r="29" s="5" customFormat="true" ht="4.5" hidden="false" customHeight="true" outlineLevel="0" collapsed="false">
      <c r="A29" s="320"/>
      <c r="B29" s="328"/>
      <c r="C29" s="320"/>
    </row>
    <row r="30" s="5" customFormat="true" ht="26.1" hidden="false" customHeight="true" outlineLevel="0" collapsed="false">
      <c r="A30" s="320"/>
      <c r="B30" s="328" t="s">
        <v>766</v>
      </c>
      <c r="C30" s="320"/>
    </row>
    <row r="31" s="5" customFormat="true" ht="4.5" hidden="false" customHeight="true" outlineLevel="0" collapsed="false">
      <c r="A31" s="320"/>
      <c r="B31" s="328"/>
      <c r="C31" s="320"/>
    </row>
    <row r="32" s="5" customFormat="true" ht="12.9" hidden="false" customHeight="true" outlineLevel="0" collapsed="false">
      <c r="A32" s="320"/>
      <c r="B32" s="328" t="s">
        <v>767</v>
      </c>
      <c r="C32" s="320"/>
    </row>
    <row r="33" s="5" customFormat="true" ht="5.1" hidden="false" customHeight="true" outlineLevel="0" collapsed="false">
      <c r="A33" s="320"/>
      <c r="B33" s="328"/>
      <c r="C33" s="320"/>
    </row>
    <row r="34" s="5" customFormat="true" ht="12.9" hidden="false" customHeight="true" outlineLevel="0" collapsed="false">
      <c r="A34" s="320"/>
      <c r="B34" s="328" t="s">
        <v>768</v>
      </c>
      <c r="C34" s="320"/>
    </row>
    <row r="35" s="5" customFormat="true" ht="5.1" hidden="false" customHeight="true" outlineLevel="0" collapsed="false">
      <c r="A35" s="320"/>
      <c r="B35" s="329"/>
      <c r="C35" s="320"/>
    </row>
    <row r="36" s="5" customFormat="true" ht="12.9" hidden="false" customHeight="true" outlineLevel="0" collapsed="false">
      <c r="A36" s="320"/>
      <c r="B36" s="330"/>
      <c r="C36" s="320"/>
    </row>
    <row r="37" s="5" customFormat="true" ht="20.1" hidden="false" customHeight="true" outlineLevel="0" collapsed="false">
      <c r="A37" s="320"/>
      <c r="B37" s="331" t="s">
        <v>769</v>
      </c>
      <c r="C37" s="320"/>
    </row>
    <row r="38" s="5" customFormat="true" ht="5.1" hidden="false" customHeight="true" outlineLevel="0" collapsed="false">
      <c r="A38" s="320"/>
      <c r="B38" s="332"/>
      <c r="C38" s="320"/>
    </row>
    <row r="39" s="5" customFormat="true" ht="12.9" hidden="false" customHeight="true" outlineLevel="0" collapsed="false">
      <c r="A39" s="320"/>
      <c r="B39" s="332" t="s">
        <v>770</v>
      </c>
      <c r="C39" s="320"/>
    </row>
    <row r="40" s="5" customFormat="true" ht="5.1" hidden="false" customHeight="true" outlineLevel="0" collapsed="false">
      <c r="A40" s="320"/>
      <c r="B40" s="332"/>
      <c r="C40" s="320"/>
    </row>
    <row r="41" s="5" customFormat="true" ht="26.1" hidden="false" customHeight="true" outlineLevel="0" collapsed="false">
      <c r="A41" s="320"/>
      <c r="B41" s="332" t="s">
        <v>771</v>
      </c>
      <c r="C41" s="320"/>
    </row>
    <row r="42" s="5" customFormat="true" ht="5.1" hidden="false" customHeight="true" outlineLevel="0" collapsed="false">
      <c r="A42" s="320"/>
      <c r="B42" s="332"/>
      <c r="C42" s="320"/>
    </row>
    <row r="43" s="5" customFormat="true" ht="12.9" hidden="false" customHeight="true" outlineLevel="0" collapsed="false">
      <c r="A43" s="320"/>
      <c r="B43" s="332" t="s">
        <v>772</v>
      </c>
      <c r="C43" s="320"/>
    </row>
    <row r="44" s="5" customFormat="true" ht="5.1" hidden="false" customHeight="true" outlineLevel="0" collapsed="false">
      <c r="A44" s="320"/>
      <c r="B44" s="333"/>
      <c r="C44" s="320"/>
    </row>
    <row r="45" customFormat="false" ht="12.9" hidden="false" customHeight="true" outlineLevel="0" collapsed="false">
      <c r="A45" s="320"/>
      <c r="B45" s="330"/>
      <c r="C45" s="320"/>
    </row>
  </sheetData>
  <sheetProtection sheet="true" password="85fb" objects="true" scenarios="true" selectLockedCells="true" selectUnlockedCells="true"/>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LibreOffice/5.0.6.3$Windows_x86 LibreOffice_project/490fc03b25318460cfc54456516ea2519c11d1aa</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2001-02-12T07:17:33Z</dcterms:created>
  <dc:creator>Casper Hansen</dc:creator>
  <dc:language>fi-FI</dc:language>
  <cp:lastModifiedBy>Harri Hiltunen</cp:lastModifiedBy>
  <cp:lastPrinted>2008-07-09T10:49:50Z</cp:lastPrinted>
  <dcterms:modified xsi:type="dcterms:W3CDTF">2016-09-30T09:08:50Z</dcterms:modified>
  <cp:revision>0</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